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4955" windowHeight="8925" tabRatio="764" activeTab="0"/>
  </bookViews>
  <sheets>
    <sheet name="Final Prize List" sheetId="1" r:id="rId1"/>
    <sheet name="Boys" sheetId="2" r:id="rId2"/>
    <sheet name="Girls" sheetId="3" r:id="rId3"/>
    <sheet name="Hdcp" sheetId="4" r:id="rId4"/>
    <sheet name="JG1" sheetId="5" r:id="rId5"/>
    <sheet name="JG2" sheetId="6" r:id="rId6"/>
    <sheet name="2nd Rd Boys" sheetId="7" r:id="rId7"/>
    <sheet name="2nd Rd Girls" sheetId="8" r:id="rId8"/>
    <sheet name="2nd Rd Hdcp" sheetId="9" r:id="rId9"/>
    <sheet name="Boys Bracket" sheetId="10" r:id="rId10"/>
    <sheet name="Girls Bracket" sheetId="11" r:id="rId11"/>
    <sheet name="Hdcp Bracket" sheetId="12" r:id="rId12"/>
  </sheets>
  <definedNames/>
  <calcPr fullCalcOnLoad="1"/>
</workbook>
</file>

<file path=xl/sharedStrings.xml><?xml version="1.0" encoding="utf-8"?>
<sst xmlns="http://schemas.openxmlformats.org/spreadsheetml/2006/main" count="524" uniqueCount="246">
  <si>
    <t>Pos.</t>
  </si>
  <si>
    <t>Name</t>
  </si>
  <si>
    <t>Lane</t>
  </si>
  <si>
    <t>Game 1</t>
  </si>
  <si>
    <t>Game 2</t>
  </si>
  <si>
    <t>Game 3</t>
  </si>
  <si>
    <t>Game 4</t>
  </si>
  <si>
    <t>Game 5</t>
  </si>
  <si>
    <t>Game 6</t>
  </si>
  <si>
    <t>Total</t>
  </si>
  <si>
    <t>Average</t>
  </si>
  <si>
    <t>Boys Scratch</t>
  </si>
  <si>
    <t>Girls Scratch</t>
  </si>
  <si>
    <t>Handicap</t>
  </si>
  <si>
    <t>Hdcp</t>
  </si>
  <si>
    <t>Game 1 Total</t>
  </si>
  <si>
    <t>Game 2 Total</t>
  </si>
  <si>
    <t>Total After 2</t>
  </si>
  <si>
    <t>Game 3 Total</t>
  </si>
  <si>
    <t>Total After 3</t>
  </si>
  <si>
    <t>Avg</t>
  </si>
  <si>
    <t>Game 4 Total</t>
  </si>
  <si>
    <t>Total After 4</t>
  </si>
  <si>
    <t>Game 5 Total</t>
  </si>
  <si>
    <t>Total After 5</t>
  </si>
  <si>
    <t>Game 6 Total</t>
  </si>
  <si>
    <t>#1</t>
  </si>
  <si>
    <t>#4</t>
  </si>
  <si>
    <t>#3</t>
  </si>
  <si>
    <t>#2</t>
  </si>
  <si>
    <t>Finals</t>
  </si>
  <si>
    <t>Junior Bowlers Scholarship Tour</t>
  </si>
  <si>
    <t>Boys Scratch Division</t>
  </si>
  <si>
    <t>1st</t>
  </si>
  <si>
    <t>2nd</t>
  </si>
  <si>
    <t>3rd</t>
  </si>
  <si>
    <t>Total Scholarships Awarded</t>
  </si>
  <si>
    <t>Girls Scratch Division</t>
  </si>
  <si>
    <t>Handicap Division</t>
  </si>
  <si>
    <t>Junior Gold Qualifier</t>
  </si>
  <si>
    <t>Total Scholarships Awarded at this Tournament</t>
  </si>
  <si>
    <t>Bracket Winners</t>
  </si>
  <si>
    <t>5th</t>
  </si>
  <si>
    <t>9th</t>
  </si>
  <si>
    <t>High Game</t>
  </si>
  <si>
    <t>Total Brackets</t>
  </si>
  <si>
    <t>U15 Junior Gold</t>
  </si>
  <si>
    <t>Boys Scratch 2nd Round</t>
  </si>
  <si>
    <t>Qual.</t>
  </si>
  <si>
    <t>Girls Scratch 2nd Round</t>
  </si>
  <si>
    <t>Qual</t>
  </si>
  <si>
    <t>Total After 7</t>
  </si>
  <si>
    <t>Total After 8</t>
  </si>
  <si>
    <t>Total After 9</t>
  </si>
  <si>
    <t>Scratch Total</t>
  </si>
  <si>
    <t>Winner</t>
  </si>
  <si>
    <t>Semi Finals</t>
  </si>
  <si>
    <t>Place</t>
  </si>
  <si>
    <t>Bowler</t>
  </si>
  <si>
    <t>Hometown</t>
  </si>
  <si>
    <t>Won</t>
  </si>
  <si>
    <t>Fox Lake, WI</t>
  </si>
  <si>
    <t>Merrill, WI</t>
  </si>
  <si>
    <t>Beaver Dam, WI</t>
  </si>
  <si>
    <t>Prairie du Sac, WI</t>
  </si>
  <si>
    <t>Sun Prairie, WI</t>
  </si>
  <si>
    <t>Altoona, WI</t>
  </si>
  <si>
    <t>Madison, WI</t>
  </si>
  <si>
    <t>Chippewa Falls, WI</t>
  </si>
  <si>
    <t>Neenah, WI</t>
  </si>
  <si>
    <t>Appleton, WI</t>
  </si>
  <si>
    <t>Oshkosh, WI</t>
  </si>
  <si>
    <t>Amherst, WI</t>
  </si>
  <si>
    <t>Iola, WI</t>
  </si>
  <si>
    <t>Manawa, WI</t>
  </si>
  <si>
    <t>Omro, WI</t>
  </si>
  <si>
    <t>Muskego, WI</t>
  </si>
  <si>
    <t>Wittenberg, WI</t>
  </si>
  <si>
    <t>North Fond du Lac, WI</t>
  </si>
  <si>
    <t>Green Bay, WI</t>
  </si>
  <si>
    <t>Fond du Lac, WI</t>
  </si>
  <si>
    <t>Eland, WI</t>
  </si>
  <si>
    <t>Hatley, WI</t>
  </si>
  <si>
    <t>Stevens Point, WI</t>
  </si>
  <si>
    <t>Pulaski, WI</t>
  </si>
  <si>
    <t>Antigo, WI</t>
  </si>
  <si>
    <t>Suamico, WI</t>
  </si>
  <si>
    <t>Campbellsport, WI</t>
  </si>
  <si>
    <t>Mosinee, WI</t>
  </si>
  <si>
    <t>Adam Paul</t>
  </si>
  <si>
    <t>Anthony Hanse</t>
  </si>
  <si>
    <t>Garrett Boettcher</t>
  </si>
  <si>
    <t>Dominic Hutter</t>
  </si>
  <si>
    <t>Gavyn Lynch</t>
  </si>
  <si>
    <t>Tailen Scheuermann</t>
  </si>
  <si>
    <t>Alexander Duong</t>
  </si>
  <si>
    <t>Joe Myhre</t>
  </si>
  <si>
    <t>Ethan Krause</t>
  </si>
  <si>
    <t>Landon Kelling</t>
  </si>
  <si>
    <t>Zach Olson</t>
  </si>
  <si>
    <t>Derek Hayes</t>
  </si>
  <si>
    <t>Luke Winter</t>
  </si>
  <si>
    <t>Connor Kuehn</t>
  </si>
  <si>
    <t>Maddox Brown</t>
  </si>
  <si>
    <t>Henry Vater</t>
  </si>
  <si>
    <t>Topher Cieszynski</t>
  </si>
  <si>
    <t>Rory Clark</t>
  </si>
  <si>
    <t>Logan Egnoski</t>
  </si>
  <si>
    <t>Robert Vater</t>
  </si>
  <si>
    <t>Spencer Lange</t>
  </si>
  <si>
    <t>Rylee Schwartz</t>
  </si>
  <si>
    <t>Austin Boex</t>
  </si>
  <si>
    <t>Isaac Judd</t>
  </si>
  <si>
    <t>Drayden Kersten</t>
  </si>
  <si>
    <t>Kasey Hughes</t>
  </si>
  <si>
    <t>Josh Opiola</t>
  </si>
  <si>
    <t>Dakota Messenger</t>
  </si>
  <si>
    <t>Dayden Koback</t>
  </si>
  <si>
    <t>Cooper Rickert</t>
  </si>
  <si>
    <t>Jameson Whiting</t>
  </si>
  <si>
    <t>Grant Hanson</t>
  </si>
  <si>
    <t>Deacan Koback</t>
  </si>
  <si>
    <t>Levi Gabrielse</t>
  </si>
  <si>
    <t>Mitchel Potter</t>
  </si>
  <si>
    <t>Jeffrey Retzlaff</t>
  </si>
  <si>
    <t>Jack Steger</t>
  </si>
  <si>
    <t>Connor Ness</t>
  </si>
  <si>
    <t>Alec Potter</t>
  </si>
  <si>
    <t>Wyatt Thielman</t>
  </si>
  <si>
    <t>Calleigh Beyer</t>
  </si>
  <si>
    <t>Cambridge, WI</t>
  </si>
  <si>
    <t>Elk Mound, WI</t>
  </si>
  <si>
    <t>Woodville, WI</t>
  </si>
  <si>
    <t>Watertown, WI</t>
  </si>
  <si>
    <t>New London, WI</t>
  </si>
  <si>
    <t>Wautoma, WI</t>
  </si>
  <si>
    <t>Birnamwood, WI</t>
  </si>
  <si>
    <t>Pleasant Prairie, WI</t>
  </si>
  <si>
    <t>Rothschild, WI</t>
  </si>
  <si>
    <t>Brillion, WI</t>
  </si>
  <si>
    <t>Maggie Porter</t>
  </si>
  <si>
    <t>Alivia Baskin</t>
  </si>
  <si>
    <t>Raelyn Mitchell</t>
  </si>
  <si>
    <t>Miley Young</t>
  </si>
  <si>
    <t>Kenzie Anderson</t>
  </si>
  <si>
    <t>Mackenzie Krause</t>
  </si>
  <si>
    <t>Megyn Prochaska</t>
  </si>
  <si>
    <t>Danielle Tank</t>
  </si>
  <si>
    <t>Hannah Zubke</t>
  </si>
  <si>
    <t>Ava Butt</t>
  </si>
  <si>
    <t>Madison Carriveau</t>
  </si>
  <si>
    <t>Holly Orgeman</t>
  </si>
  <si>
    <t>Ashlee Murawski</t>
  </si>
  <si>
    <t>Angela Steinke</t>
  </si>
  <si>
    <t>Ashley Bowe</t>
  </si>
  <si>
    <t>Kaukauna, WI</t>
  </si>
  <si>
    <t>Lowell, WI</t>
  </si>
  <si>
    <t>Plover, WI</t>
  </si>
  <si>
    <t>Romeoville, IL</t>
  </si>
  <si>
    <t>Tomahawk, WI</t>
  </si>
  <si>
    <t>Myles Moseng</t>
  </si>
  <si>
    <t>Logan Busick</t>
  </si>
  <si>
    <t>Kayden Klement</t>
  </si>
  <si>
    <t>Ayden Moseng</t>
  </si>
  <si>
    <t>Joshua Karl</t>
  </si>
  <si>
    <t>Braxton Soldner</t>
  </si>
  <si>
    <t>Landyn Ganske</t>
  </si>
  <si>
    <t>Braelyn Boss</t>
  </si>
  <si>
    <t>Abigail Jensen</t>
  </si>
  <si>
    <t>Isabel Zirbel</t>
  </si>
  <si>
    <t>Robert Jensen</t>
  </si>
  <si>
    <t>Draven Fuller</t>
  </si>
  <si>
    <t>Lawson Sperbeck</t>
  </si>
  <si>
    <t>Abigail Butterfield</t>
  </si>
  <si>
    <t>Kiya Kersten</t>
  </si>
  <si>
    <t>Harper Wallenfang</t>
  </si>
  <si>
    <t>Chloe Hanson</t>
  </si>
  <si>
    <t>Tyler Portzen</t>
  </si>
  <si>
    <t>Devin Kirkland</t>
  </si>
  <si>
    <t>Warren Miller</t>
  </si>
  <si>
    <t>Noah Pearson</t>
  </si>
  <si>
    <t>Bowlero Super Bowl</t>
  </si>
  <si>
    <t>Saturday December 16, 2023</t>
  </si>
  <si>
    <t>Lane Pattern: WTBA Los Angeles (36 Feet)</t>
  </si>
  <si>
    <t>Wyatt Dickinson</t>
  </si>
  <si>
    <t>Zoey Darwin (NCAA)</t>
  </si>
  <si>
    <t>Monona, WI</t>
  </si>
  <si>
    <t>Katelyn Holz</t>
  </si>
  <si>
    <t>Carter Wescott</t>
  </si>
  <si>
    <t>Brayden Dorsey</t>
  </si>
  <si>
    <t>Kyle Muth</t>
  </si>
  <si>
    <t>Wauwatosa, WI</t>
  </si>
  <si>
    <t>Parker Walbruck</t>
  </si>
  <si>
    <t>Weston, WI</t>
  </si>
  <si>
    <t>Brady Rickert</t>
  </si>
  <si>
    <t>Samuel Maus</t>
  </si>
  <si>
    <t>6th</t>
  </si>
  <si>
    <t>7th</t>
  </si>
  <si>
    <t>8th</t>
  </si>
  <si>
    <t>10th</t>
  </si>
  <si>
    <t>11th</t>
  </si>
  <si>
    <t>12th</t>
  </si>
  <si>
    <t>13th</t>
  </si>
  <si>
    <t>Malone, WI</t>
  </si>
  <si>
    <t>Tayler Baker</t>
  </si>
  <si>
    <t>Paige Walbruck</t>
  </si>
  <si>
    <t>Julianna Maus</t>
  </si>
  <si>
    <t>Jace Young</t>
  </si>
  <si>
    <t>Preston Bloch</t>
  </si>
  <si>
    <t>Levi Strobel</t>
  </si>
  <si>
    <t>U18 Junior Gold</t>
  </si>
  <si>
    <t>Drayden Kerseten</t>
  </si>
  <si>
    <t>U15 / U18 Junior Gold</t>
  </si>
  <si>
    <t>9A</t>
  </si>
  <si>
    <t>9B</t>
  </si>
  <si>
    <t>10C</t>
  </si>
  <si>
    <t>11A</t>
  </si>
  <si>
    <t>11B</t>
  </si>
  <si>
    <t>12C</t>
  </si>
  <si>
    <t>13A</t>
  </si>
  <si>
    <t>13B</t>
  </si>
  <si>
    <t>14C</t>
  </si>
  <si>
    <t>15A</t>
  </si>
  <si>
    <t>15B</t>
  </si>
  <si>
    <t>16C</t>
  </si>
  <si>
    <t>16D</t>
  </si>
  <si>
    <t>17A</t>
  </si>
  <si>
    <t>17B</t>
  </si>
  <si>
    <t>18C</t>
  </si>
  <si>
    <t>19A</t>
  </si>
  <si>
    <t>19B</t>
  </si>
  <si>
    <t>20C</t>
  </si>
  <si>
    <t>21A</t>
  </si>
  <si>
    <t>21B</t>
  </si>
  <si>
    <t>22C</t>
  </si>
  <si>
    <t>23A</t>
  </si>
  <si>
    <t>23B</t>
  </si>
  <si>
    <t>24C</t>
  </si>
  <si>
    <t>Lanes:  15 - 16</t>
  </si>
  <si>
    <t>Lanes:   21 - 22</t>
  </si>
  <si>
    <t>Lanes:   11 - 12</t>
  </si>
  <si>
    <t>Lanes:  13 - 14</t>
  </si>
  <si>
    <t>Lanes:  19 - 20</t>
  </si>
  <si>
    <t>Lanes:  17 - 18</t>
  </si>
  <si>
    <t>Lanes:  11 - 12</t>
  </si>
  <si>
    <t>Peshtigo, WI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</si>
</sst>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[$-409]dddd\,\ mmmm\ dd\,\ yyyy"/>
    <numFmt numFmtId="166" formatCode="[$-409]mmmm\ d\,\ yyyy;@"/>
    <numFmt numFmtId="167" formatCode="&quot;$&quot;#,##0"/>
  </numFmts>
  <fonts count="51">
    <font>
      <sz val="10"/>
      <name val="Arial"/>
      <family val="0"/>
    </font>
    <font>
      <sz val="11"/>
      <name val="Bookman Old Style"/>
      <family val="1"/>
    </font>
    <font>
      <u val="single"/>
      <sz val="10"/>
      <name val="Bookman Old Style"/>
      <family val="1"/>
    </font>
    <font>
      <sz val="8"/>
      <name val="Bookman Old Style"/>
      <family val="1"/>
    </font>
    <font>
      <sz val="8"/>
      <name val="Arial"/>
      <family val="2"/>
    </font>
    <font>
      <u val="single"/>
      <sz val="8"/>
      <name val="Bookman Old Style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"/>
      <name val="Book Antiqua"/>
      <family val="1"/>
    </font>
    <font>
      <sz val="14"/>
      <name val="Book Antiqua"/>
      <family val="1"/>
    </font>
    <font>
      <b/>
      <sz val="12"/>
      <name val="Book Antiqua"/>
      <family val="1"/>
    </font>
    <font>
      <sz val="12"/>
      <name val="Book Antiqua"/>
      <family val="1"/>
    </font>
    <font>
      <u val="doubleAccounting"/>
      <sz val="12"/>
      <name val="Book Antiqua"/>
      <family val="1"/>
    </font>
    <font>
      <u val="single"/>
      <sz val="12"/>
      <name val="Book Antiqua"/>
      <family val="1"/>
    </font>
    <font>
      <b/>
      <u val="single"/>
      <sz val="12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33" borderId="13" xfId="0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34" borderId="13" xfId="0" applyFont="1" applyFill="1" applyBorder="1" applyAlignment="1">
      <alignment horizontal="center"/>
    </xf>
    <xf numFmtId="43" fontId="1" fillId="0" borderId="13" xfId="0" applyNumberFormat="1" applyFont="1" applyBorder="1" applyAlignment="1">
      <alignment horizontal="center"/>
    </xf>
    <xf numFmtId="0" fontId="1" fillId="35" borderId="13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3" fillId="36" borderId="13" xfId="0" applyFont="1" applyFill="1" applyBorder="1" applyAlignment="1">
      <alignment/>
    </xf>
    <xf numFmtId="0" fontId="3" fillId="0" borderId="13" xfId="0" applyFont="1" applyBorder="1" applyAlignment="1">
      <alignment horizontal="center"/>
    </xf>
    <xf numFmtId="0" fontId="3" fillId="36" borderId="13" xfId="0" applyFont="1" applyFill="1" applyBorder="1" applyAlignment="1">
      <alignment horizontal="center"/>
    </xf>
    <xf numFmtId="0" fontId="3" fillId="37" borderId="13" xfId="0" applyFont="1" applyFill="1" applyBorder="1" applyAlignment="1">
      <alignment horizontal="center"/>
    </xf>
    <xf numFmtId="0" fontId="3" fillId="34" borderId="13" xfId="0" applyFont="1" applyFill="1" applyBorder="1" applyAlignment="1">
      <alignment horizontal="center"/>
    </xf>
    <xf numFmtId="43" fontId="3" fillId="0" borderId="13" xfId="0" applyNumberFormat="1" applyFont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8" xfId="0" applyBorder="1" applyAlignment="1">
      <alignment/>
    </xf>
    <xf numFmtId="0" fontId="0" fillId="0" borderId="17" xfId="0" applyBorder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167" fontId="13" fillId="0" borderId="0" xfId="0" applyNumberFormat="1" applyFont="1" applyAlignment="1">
      <alignment/>
    </xf>
    <xf numFmtId="6" fontId="13" fillId="0" borderId="0" xfId="0" applyNumberFormat="1" applyFont="1" applyAlignment="1">
      <alignment/>
    </xf>
    <xf numFmtId="6" fontId="14" fillId="0" borderId="0" xfId="0" applyNumberFormat="1" applyFont="1" applyAlignment="1">
      <alignment/>
    </xf>
    <xf numFmtId="0" fontId="13" fillId="0" borderId="0" xfId="0" applyFont="1" applyAlignment="1">
      <alignment/>
    </xf>
    <xf numFmtId="0" fontId="8" fillId="0" borderId="0" xfId="0" applyFont="1" applyAlignment="1">
      <alignment/>
    </xf>
    <xf numFmtId="6" fontId="1" fillId="0" borderId="0" xfId="0" applyNumberFormat="1" applyFont="1" applyAlignment="1">
      <alignment/>
    </xf>
    <xf numFmtId="0" fontId="2" fillId="0" borderId="13" xfId="0" applyFont="1" applyBorder="1" applyAlignment="1">
      <alignment horizontal="center"/>
    </xf>
    <xf numFmtId="6" fontId="3" fillId="0" borderId="0" xfId="0" applyNumberFormat="1" applyFont="1" applyAlignment="1">
      <alignment/>
    </xf>
    <xf numFmtId="0" fontId="1" fillId="16" borderId="13" xfId="0" applyFont="1" applyFill="1" applyBorder="1" applyAlignment="1">
      <alignment horizontal="center"/>
    </xf>
    <xf numFmtId="0" fontId="1" fillId="9" borderId="13" xfId="0" applyFont="1" applyFill="1" applyBorder="1" applyAlignment="1">
      <alignment horizontal="center"/>
    </xf>
    <xf numFmtId="0" fontId="3" fillId="18" borderId="13" xfId="0" applyFont="1" applyFill="1" applyBorder="1" applyAlignment="1">
      <alignment horizontal="center"/>
    </xf>
    <xf numFmtId="0" fontId="3" fillId="10" borderId="13" xfId="0" applyFont="1" applyFill="1" applyBorder="1" applyAlignment="1">
      <alignment horizontal="center"/>
    </xf>
    <xf numFmtId="0" fontId="5" fillId="0" borderId="19" xfId="0" applyFont="1" applyBorder="1" applyAlignment="1">
      <alignment horizontal="center" wrapText="1"/>
    </xf>
    <xf numFmtId="0" fontId="3" fillId="33" borderId="20" xfId="0" applyFont="1" applyFill="1" applyBorder="1" applyAlignment="1">
      <alignment horizontal="center"/>
    </xf>
    <xf numFmtId="0" fontId="5" fillId="0" borderId="21" xfId="0" applyFont="1" applyBorder="1" applyAlignment="1">
      <alignment horizontal="center" wrapText="1"/>
    </xf>
    <xf numFmtId="40" fontId="3" fillId="0" borderId="22" xfId="0" applyNumberFormat="1" applyFont="1" applyBorder="1" applyAlignment="1">
      <alignment/>
    </xf>
    <xf numFmtId="0" fontId="3" fillId="10" borderId="13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0" fontId="13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10" fillId="0" borderId="0" xfId="0" applyFont="1" applyAlignment="1">
      <alignment/>
    </xf>
    <xf numFmtId="0" fontId="16" fillId="0" borderId="13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3" fillId="0" borderId="13" xfId="0" applyFont="1" applyBorder="1" applyAlignment="1">
      <alignment/>
    </xf>
    <xf numFmtId="6" fontId="13" fillId="0" borderId="13" xfId="0" applyNumberFormat="1" applyFont="1" applyBorder="1" applyAlignment="1">
      <alignment/>
    </xf>
    <xf numFmtId="0" fontId="10" fillId="0" borderId="13" xfId="0" applyFont="1" applyBorder="1" applyAlignment="1">
      <alignment/>
    </xf>
    <xf numFmtId="0" fontId="13" fillId="0" borderId="13" xfId="0" applyFont="1" applyBorder="1" applyAlignment="1">
      <alignment/>
    </xf>
    <xf numFmtId="6" fontId="15" fillId="0" borderId="13" xfId="0" applyNumberFormat="1" applyFont="1" applyBorder="1" applyAlignment="1">
      <alignment/>
    </xf>
    <xf numFmtId="167" fontId="16" fillId="0" borderId="13" xfId="0" applyNumberFormat="1" applyFont="1" applyBorder="1" applyAlignment="1">
      <alignment horizontal="center"/>
    </xf>
    <xf numFmtId="6" fontId="16" fillId="0" borderId="13" xfId="0" applyNumberFormat="1" applyFont="1" applyBorder="1" applyAlignment="1">
      <alignment horizontal="center"/>
    </xf>
    <xf numFmtId="0" fontId="1" fillId="11" borderId="13" xfId="0" applyFont="1" applyFill="1" applyBorder="1" applyAlignment="1">
      <alignment horizontal="center"/>
    </xf>
    <xf numFmtId="0" fontId="1" fillId="13" borderId="13" xfId="0" applyFont="1" applyFill="1" applyBorder="1" applyAlignment="1">
      <alignment horizontal="center"/>
    </xf>
    <xf numFmtId="0" fontId="13" fillId="0" borderId="13" xfId="0" applyFont="1" applyBorder="1" applyAlignment="1">
      <alignment/>
    </xf>
    <xf numFmtId="0" fontId="0" fillId="0" borderId="13" xfId="0" applyBorder="1" applyAlignment="1">
      <alignment/>
    </xf>
    <xf numFmtId="0" fontId="13" fillId="0" borderId="20" xfId="0" applyFont="1" applyBorder="1" applyAlignment="1">
      <alignment/>
    </xf>
    <xf numFmtId="0" fontId="13" fillId="0" borderId="23" xfId="0" applyFont="1" applyBorder="1" applyAlignment="1">
      <alignment/>
    </xf>
    <xf numFmtId="0" fontId="13" fillId="0" borderId="24" xfId="0" applyFont="1" applyBorder="1" applyAlignment="1">
      <alignment/>
    </xf>
    <xf numFmtId="0" fontId="0" fillId="0" borderId="13" xfId="0" applyFont="1" applyBorder="1" applyAlignment="1">
      <alignment/>
    </xf>
    <xf numFmtId="0" fontId="16" fillId="0" borderId="13" xfId="0" applyFont="1" applyBorder="1" applyAlignment="1">
      <alignment horizontal="center"/>
    </xf>
    <xf numFmtId="0" fontId="13" fillId="0" borderId="0" xfId="0" applyFont="1" applyAlignment="1">
      <alignment/>
    </xf>
    <xf numFmtId="0" fontId="1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3" fillId="0" borderId="0" xfId="0" applyFont="1" applyAlignment="1">
      <alignment horizontal="center"/>
    </xf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166" fontId="3" fillId="0" borderId="0" xfId="0" applyNumberFormat="1" applyFont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8" fillId="0" borderId="25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5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8" fillId="0" borderId="14" xfId="0" applyFont="1" applyBorder="1" applyAlignment="1">
      <alignment horizontal="center"/>
    </xf>
    <xf numFmtId="0" fontId="0" fillId="0" borderId="25" xfId="0" applyFont="1" applyBorder="1" applyAlignment="1">
      <alignment/>
    </xf>
    <xf numFmtId="0" fontId="9" fillId="0" borderId="0" xfId="0" applyFont="1" applyAlignment="1">
      <alignment horizontal="center"/>
    </xf>
    <xf numFmtId="0" fontId="0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57150</xdr:colOff>
      <xdr:row>0</xdr:row>
      <xdr:rowOff>0</xdr:rowOff>
    </xdr:from>
    <xdr:to>
      <xdr:col>7</xdr:col>
      <xdr:colOff>361950</xdr:colOff>
      <xdr:row>6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1275" y="0"/>
          <a:ext cx="9144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257175</xdr:colOff>
      <xdr:row>0</xdr:row>
      <xdr:rowOff>85725</xdr:rowOff>
    </xdr:from>
    <xdr:to>
      <xdr:col>1</xdr:col>
      <xdr:colOff>628650</xdr:colOff>
      <xdr:row>5</xdr:row>
      <xdr:rowOff>38100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7175" y="85725"/>
          <a:ext cx="14382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56"/>
  <sheetViews>
    <sheetView tabSelected="1" zoomScalePageLayoutView="0" workbookViewId="0" topLeftCell="A1">
      <selection activeCell="D16" sqref="D16:E16"/>
    </sheetView>
  </sheetViews>
  <sheetFormatPr defaultColWidth="9.140625" defaultRowHeight="12.75"/>
  <cols>
    <col min="1" max="1" width="16.00390625" style="37" customWidth="1"/>
    <col min="2" max="3" width="11.7109375" style="37" customWidth="1"/>
    <col min="4" max="4" width="13.140625" style="37" customWidth="1"/>
    <col min="5" max="5" width="12.00390625" style="37" customWidth="1"/>
    <col min="6" max="6" width="30.421875" style="37" customWidth="1"/>
    <col min="7" max="16384" width="9.140625" style="37" customWidth="1"/>
  </cols>
  <sheetData>
    <row r="1" spans="2:10" ht="18.75">
      <c r="B1" s="61"/>
      <c r="C1" s="86" t="s">
        <v>31</v>
      </c>
      <c r="D1" s="87"/>
      <c r="E1" s="87"/>
      <c r="F1" s="87"/>
      <c r="G1" s="65"/>
      <c r="H1" s="65"/>
      <c r="I1" s="62"/>
      <c r="J1" s="59"/>
    </row>
    <row r="2" spans="2:8" ht="13.5">
      <c r="B2" s="66"/>
      <c r="C2" s="66"/>
      <c r="D2" s="66"/>
      <c r="E2" s="66"/>
      <c r="F2" s="66"/>
      <c r="G2" s="66"/>
      <c r="H2" s="66"/>
    </row>
    <row r="3" spans="2:10" s="39" customFormat="1" ht="15.75">
      <c r="B3" s="63"/>
      <c r="C3" s="88" t="s">
        <v>181</v>
      </c>
      <c r="D3" s="89"/>
      <c r="E3" s="89"/>
      <c r="F3" s="89"/>
      <c r="G3" s="60"/>
      <c r="H3" s="60"/>
      <c r="I3" s="43"/>
      <c r="J3" s="60"/>
    </row>
    <row r="4" spans="2:10" s="39" customFormat="1" ht="15.75">
      <c r="B4" s="63"/>
      <c r="C4" s="88" t="s">
        <v>182</v>
      </c>
      <c r="D4" s="89"/>
      <c r="E4" s="89"/>
      <c r="F4" s="89"/>
      <c r="G4" s="60"/>
      <c r="H4" s="60"/>
      <c r="I4" s="43"/>
      <c r="J4" s="60"/>
    </row>
    <row r="5" spans="2:10" s="39" customFormat="1" ht="15.75">
      <c r="B5" s="63"/>
      <c r="C5" s="88" t="s">
        <v>183</v>
      </c>
      <c r="D5" s="89"/>
      <c r="E5" s="89"/>
      <c r="F5" s="89"/>
      <c r="G5" s="60"/>
      <c r="H5" s="60"/>
      <c r="I5" s="43"/>
      <c r="J5" s="60"/>
    </row>
    <row r="6" ht="13.5"/>
    <row r="7" spans="2:8" ht="16.5">
      <c r="B7" s="38" t="s">
        <v>32</v>
      </c>
      <c r="C7" s="39"/>
      <c r="D7" s="39"/>
      <c r="E7" s="39"/>
      <c r="F7" s="39"/>
      <c r="G7" s="40"/>
      <c r="H7" s="39"/>
    </row>
    <row r="8" spans="2:8" ht="16.5">
      <c r="B8" s="38"/>
      <c r="C8" s="67" t="s">
        <v>57</v>
      </c>
      <c r="D8" s="84" t="s">
        <v>58</v>
      </c>
      <c r="E8" s="84"/>
      <c r="F8" s="67" t="s">
        <v>59</v>
      </c>
      <c r="G8" s="74" t="s">
        <v>60</v>
      </c>
      <c r="H8" s="39"/>
    </row>
    <row r="9" spans="3:7" ht="15.75">
      <c r="C9" s="68" t="s">
        <v>33</v>
      </c>
      <c r="D9" s="78" t="s">
        <v>110</v>
      </c>
      <c r="E9" s="78"/>
      <c r="F9" s="69" t="s">
        <v>78</v>
      </c>
      <c r="G9" s="70">
        <v>650</v>
      </c>
    </row>
    <row r="10" spans="3:7" ht="15.75">
      <c r="C10" s="68" t="s">
        <v>34</v>
      </c>
      <c r="D10" s="78" t="s">
        <v>106</v>
      </c>
      <c r="E10" s="78"/>
      <c r="F10" s="69" t="s">
        <v>76</v>
      </c>
      <c r="G10" s="70">
        <v>325</v>
      </c>
    </row>
    <row r="11" spans="3:7" ht="15.75">
      <c r="C11" s="68" t="s">
        <v>35</v>
      </c>
      <c r="D11" s="78" t="s">
        <v>108</v>
      </c>
      <c r="E11" s="78"/>
      <c r="F11" s="69" t="s">
        <v>73</v>
      </c>
      <c r="G11" s="70">
        <v>165</v>
      </c>
    </row>
    <row r="12" spans="3:7" ht="15.75">
      <c r="C12" s="68" t="s">
        <v>35</v>
      </c>
      <c r="D12" s="78" t="s">
        <v>101</v>
      </c>
      <c r="E12" s="78"/>
      <c r="F12" s="69" t="s">
        <v>70</v>
      </c>
      <c r="G12" s="70">
        <v>165</v>
      </c>
    </row>
    <row r="13" spans="3:7" ht="15.75">
      <c r="C13" s="68" t="s">
        <v>42</v>
      </c>
      <c r="D13" s="78" t="s">
        <v>105</v>
      </c>
      <c r="E13" s="78"/>
      <c r="F13" s="69" t="s">
        <v>75</v>
      </c>
      <c r="G13" s="70">
        <v>105</v>
      </c>
    </row>
    <row r="14" spans="3:7" ht="15.75">
      <c r="C14" s="68" t="s">
        <v>196</v>
      </c>
      <c r="D14" s="78" t="s">
        <v>118</v>
      </c>
      <c r="E14" s="78"/>
      <c r="F14" s="69" t="s">
        <v>136</v>
      </c>
      <c r="G14" s="70">
        <v>100</v>
      </c>
    </row>
    <row r="15" spans="3:7" ht="15.75">
      <c r="C15" s="68" t="s">
        <v>197</v>
      </c>
      <c r="D15" s="78" t="s">
        <v>180</v>
      </c>
      <c r="E15" s="78"/>
      <c r="F15" s="69" t="s">
        <v>159</v>
      </c>
      <c r="G15" s="70">
        <v>95</v>
      </c>
    </row>
    <row r="16" spans="3:7" ht="15.75">
      <c r="C16" s="68" t="s">
        <v>198</v>
      </c>
      <c r="D16" s="78" t="s">
        <v>104</v>
      </c>
      <c r="E16" s="78"/>
      <c r="F16" s="69" t="s">
        <v>73</v>
      </c>
      <c r="G16" s="70">
        <v>85</v>
      </c>
    </row>
    <row r="17" spans="3:7" ht="15.75">
      <c r="C17" s="68" t="s">
        <v>43</v>
      </c>
      <c r="D17" s="78" t="s">
        <v>111</v>
      </c>
      <c r="E17" s="78"/>
      <c r="F17" s="69" t="s">
        <v>79</v>
      </c>
      <c r="G17" s="70">
        <v>80</v>
      </c>
    </row>
    <row r="18" spans="3:7" ht="15.75">
      <c r="C18" s="68" t="s">
        <v>199</v>
      </c>
      <c r="D18" s="78" t="s">
        <v>125</v>
      </c>
      <c r="E18" s="78"/>
      <c r="F18" s="69" t="s">
        <v>85</v>
      </c>
      <c r="G18" s="70">
        <v>75</v>
      </c>
    </row>
    <row r="19" spans="3:7" ht="15.75">
      <c r="C19" s="68" t="s">
        <v>200</v>
      </c>
      <c r="D19" s="78" t="s">
        <v>97</v>
      </c>
      <c r="E19" s="78"/>
      <c r="F19" s="69" t="s">
        <v>68</v>
      </c>
      <c r="G19" s="70">
        <v>70</v>
      </c>
    </row>
    <row r="20" spans="3:7" ht="15.75">
      <c r="C20" s="68" t="s">
        <v>201</v>
      </c>
      <c r="D20" s="78" t="s">
        <v>116</v>
      </c>
      <c r="E20" s="78"/>
      <c r="F20" s="69" t="s">
        <v>84</v>
      </c>
      <c r="G20" s="70">
        <v>65</v>
      </c>
    </row>
    <row r="21" spans="3:7" ht="15.75">
      <c r="C21" s="68" t="s">
        <v>202</v>
      </c>
      <c r="D21" s="78" t="s">
        <v>122</v>
      </c>
      <c r="E21" s="78"/>
      <c r="F21" s="69" t="s">
        <v>79</v>
      </c>
      <c r="G21" s="70">
        <v>60</v>
      </c>
    </row>
    <row r="22" spans="3:7" ht="13.5">
      <c r="C22" s="71"/>
      <c r="D22" s="71"/>
      <c r="E22" s="71"/>
      <c r="F22" s="71"/>
      <c r="G22" s="71"/>
    </row>
    <row r="23" spans="3:7" ht="15.75">
      <c r="C23" s="72" t="s">
        <v>36</v>
      </c>
      <c r="D23" s="71"/>
      <c r="E23" s="71"/>
      <c r="F23" s="71"/>
      <c r="G23" s="73">
        <f>SUM(G9:G21)</f>
        <v>2040</v>
      </c>
    </row>
    <row r="25" spans="2:7" ht="16.5">
      <c r="B25" s="38" t="s">
        <v>37</v>
      </c>
      <c r="C25" s="39"/>
      <c r="D25" s="39"/>
      <c r="E25" s="39"/>
      <c r="F25" s="39"/>
      <c r="G25" s="40"/>
    </row>
    <row r="26" spans="2:7" ht="16.5">
      <c r="B26" s="38"/>
      <c r="C26" s="67" t="s">
        <v>57</v>
      </c>
      <c r="D26" s="84" t="s">
        <v>58</v>
      </c>
      <c r="E26" s="84"/>
      <c r="F26" s="67" t="s">
        <v>59</v>
      </c>
      <c r="G26" s="74" t="s">
        <v>60</v>
      </c>
    </row>
    <row r="27" spans="3:7" ht="15.75">
      <c r="C27" s="68" t="s">
        <v>33</v>
      </c>
      <c r="D27" s="78" t="s">
        <v>149</v>
      </c>
      <c r="E27" s="78"/>
      <c r="F27" s="69" t="s">
        <v>135</v>
      </c>
      <c r="G27" s="70">
        <v>340</v>
      </c>
    </row>
    <row r="28" spans="3:7" ht="15.75">
      <c r="C28" s="68" t="s">
        <v>34</v>
      </c>
      <c r="D28" s="78" t="s">
        <v>152</v>
      </c>
      <c r="E28" s="78"/>
      <c r="F28" s="69" t="s">
        <v>137</v>
      </c>
      <c r="G28" s="70">
        <v>170</v>
      </c>
    </row>
    <row r="29" spans="3:7" ht="15.75">
      <c r="C29" s="68" t="s">
        <v>35</v>
      </c>
      <c r="D29" s="78" t="s">
        <v>141</v>
      </c>
      <c r="E29" s="78"/>
      <c r="F29" s="69" t="s">
        <v>131</v>
      </c>
      <c r="G29" s="70">
        <v>100</v>
      </c>
    </row>
    <row r="30" spans="3:7" ht="15.75">
      <c r="C30" s="68" t="s">
        <v>35</v>
      </c>
      <c r="D30" s="78" t="s">
        <v>140</v>
      </c>
      <c r="E30" s="78"/>
      <c r="F30" s="69" t="s">
        <v>130</v>
      </c>
      <c r="G30" s="70">
        <v>100</v>
      </c>
    </row>
    <row r="31" spans="3:7" ht="15.75">
      <c r="C31" s="68" t="s">
        <v>42</v>
      </c>
      <c r="D31" s="78" t="s">
        <v>154</v>
      </c>
      <c r="E31" s="78"/>
      <c r="F31" s="69" t="s">
        <v>139</v>
      </c>
      <c r="G31" s="70">
        <v>65</v>
      </c>
    </row>
    <row r="32" spans="3:7" ht="15.75">
      <c r="C32" s="68" t="s">
        <v>196</v>
      </c>
      <c r="D32" s="78" t="s">
        <v>129</v>
      </c>
      <c r="E32" s="78"/>
      <c r="F32" s="69" t="s">
        <v>74</v>
      </c>
      <c r="G32" s="70">
        <v>55</v>
      </c>
    </row>
    <row r="33" spans="3:7" ht="13.5">
      <c r="C33" s="71"/>
      <c r="D33" s="71"/>
      <c r="E33" s="71"/>
      <c r="F33" s="71"/>
      <c r="G33" s="71"/>
    </row>
    <row r="34" spans="3:7" ht="15.75">
      <c r="C34" s="72" t="s">
        <v>36</v>
      </c>
      <c r="D34" s="71"/>
      <c r="E34" s="71"/>
      <c r="F34" s="71"/>
      <c r="G34" s="73">
        <f>SUM(G27:G32)</f>
        <v>830</v>
      </c>
    </row>
    <row r="35" spans="2:7" ht="15.75">
      <c r="B35" s="39"/>
      <c r="C35" s="39"/>
      <c r="D35" s="39"/>
      <c r="E35" s="39"/>
      <c r="F35" s="39"/>
      <c r="G35" s="39"/>
    </row>
    <row r="36" spans="2:7" ht="16.5">
      <c r="B36" s="38" t="s">
        <v>38</v>
      </c>
      <c r="C36" s="39"/>
      <c r="D36" s="39"/>
      <c r="E36" s="39"/>
      <c r="F36" s="39"/>
      <c r="G36" s="41"/>
    </row>
    <row r="37" spans="2:7" ht="16.5">
      <c r="B37" s="38"/>
      <c r="C37" s="67" t="s">
        <v>57</v>
      </c>
      <c r="D37" s="84" t="s">
        <v>58</v>
      </c>
      <c r="E37" s="84"/>
      <c r="F37" s="67" t="s">
        <v>59</v>
      </c>
      <c r="G37" s="75" t="s">
        <v>60</v>
      </c>
    </row>
    <row r="38" spans="2:7" ht="15.75">
      <c r="B38" s="39"/>
      <c r="C38" s="68" t="s">
        <v>33</v>
      </c>
      <c r="D38" s="78" t="s">
        <v>174</v>
      </c>
      <c r="E38" s="78"/>
      <c r="F38" s="69" t="s">
        <v>81</v>
      </c>
      <c r="G38" s="70">
        <v>340</v>
      </c>
    </row>
    <row r="39" spans="2:7" ht="15.75">
      <c r="B39" s="39"/>
      <c r="C39" s="68" t="s">
        <v>34</v>
      </c>
      <c r="D39" s="78" t="s">
        <v>208</v>
      </c>
      <c r="E39" s="78"/>
      <c r="F39" s="69" t="s">
        <v>245</v>
      </c>
      <c r="G39" s="70">
        <v>170</v>
      </c>
    </row>
    <row r="40" spans="2:7" ht="15.75">
      <c r="B40" s="39"/>
      <c r="C40" s="68" t="s">
        <v>35</v>
      </c>
      <c r="D40" s="78" t="s">
        <v>162</v>
      </c>
      <c r="E40" s="78"/>
      <c r="F40" s="69" t="s">
        <v>62</v>
      </c>
      <c r="G40" s="70">
        <v>100</v>
      </c>
    </row>
    <row r="41" spans="2:7" ht="15.75">
      <c r="B41" s="39"/>
      <c r="C41" s="68" t="s">
        <v>35</v>
      </c>
      <c r="D41" s="78" t="s">
        <v>167</v>
      </c>
      <c r="E41" s="78"/>
      <c r="F41" s="69" t="s">
        <v>69</v>
      </c>
      <c r="G41" s="70">
        <v>100</v>
      </c>
    </row>
    <row r="42" spans="2:7" ht="15.75">
      <c r="B42" s="39"/>
      <c r="C42" s="68" t="s">
        <v>42</v>
      </c>
      <c r="D42" s="78" t="s">
        <v>171</v>
      </c>
      <c r="E42" s="78"/>
      <c r="F42" s="69" t="s">
        <v>136</v>
      </c>
      <c r="G42" s="70">
        <v>60</v>
      </c>
    </row>
    <row r="43" spans="2:7" ht="15.75">
      <c r="B43" s="39"/>
      <c r="C43" s="68" t="s">
        <v>42</v>
      </c>
      <c r="D43" s="78" t="s">
        <v>173</v>
      </c>
      <c r="E43" s="78"/>
      <c r="F43" s="69" t="s">
        <v>79</v>
      </c>
      <c r="G43" s="70">
        <v>60</v>
      </c>
    </row>
    <row r="44" spans="2:7" ht="15.75">
      <c r="B44" s="39"/>
      <c r="C44" s="72"/>
      <c r="D44" s="72"/>
      <c r="E44" s="72"/>
      <c r="F44" s="72"/>
      <c r="G44" s="72"/>
    </row>
    <row r="45" spans="2:7" ht="15.75">
      <c r="B45" s="39"/>
      <c r="C45" s="72" t="s">
        <v>36</v>
      </c>
      <c r="D45" s="72"/>
      <c r="E45" s="72"/>
      <c r="F45" s="72"/>
      <c r="G45" s="73">
        <f>SUM(G38:G44)</f>
        <v>830</v>
      </c>
    </row>
    <row r="46" spans="2:7" ht="15.75">
      <c r="B46" s="39"/>
      <c r="C46" s="39"/>
      <c r="D46" s="39"/>
      <c r="E46" s="39"/>
      <c r="F46" s="39"/>
      <c r="G46" s="39"/>
    </row>
    <row r="47" spans="2:7" ht="15.75">
      <c r="B47" s="39"/>
      <c r="C47" s="39"/>
      <c r="D47" s="39"/>
      <c r="E47" s="39"/>
      <c r="F47" s="39"/>
      <c r="G47" s="39"/>
    </row>
    <row r="48" spans="2:7" ht="16.5">
      <c r="B48" s="38" t="s">
        <v>39</v>
      </c>
      <c r="C48" s="39"/>
      <c r="D48" s="39"/>
      <c r="E48" s="39"/>
      <c r="F48" s="39"/>
      <c r="G48" s="39"/>
    </row>
    <row r="49" spans="2:8" ht="15.75">
      <c r="B49" s="39"/>
      <c r="C49" s="80" t="s">
        <v>113</v>
      </c>
      <c r="D49" s="81"/>
      <c r="E49" s="82"/>
      <c r="F49" s="69" t="s">
        <v>149</v>
      </c>
      <c r="G49" s="64"/>
      <c r="H49" s="64"/>
    </row>
    <row r="50" spans="2:8" ht="15.75">
      <c r="B50" s="39"/>
      <c r="C50" s="80" t="s">
        <v>116</v>
      </c>
      <c r="D50" s="81"/>
      <c r="E50" s="82"/>
      <c r="F50" s="69" t="s">
        <v>180</v>
      </c>
      <c r="G50" s="64"/>
      <c r="H50" s="64"/>
    </row>
    <row r="51" spans="2:7" ht="15.75">
      <c r="B51" s="39"/>
      <c r="C51" s="85"/>
      <c r="D51" s="85"/>
      <c r="E51" s="85"/>
      <c r="F51" s="39"/>
      <c r="G51" s="39"/>
    </row>
    <row r="52" spans="2:5" s="39" customFormat="1" ht="16.5">
      <c r="B52" s="38" t="s">
        <v>41</v>
      </c>
      <c r="E52" s="38"/>
    </row>
    <row r="53" spans="2:7" s="39" customFormat="1" ht="15.75">
      <c r="B53" s="78" t="s">
        <v>97</v>
      </c>
      <c r="C53" s="79"/>
      <c r="D53" s="69">
        <v>10</v>
      </c>
      <c r="E53" s="43"/>
      <c r="F53" s="69" t="s">
        <v>101</v>
      </c>
      <c r="G53" s="72">
        <v>45</v>
      </c>
    </row>
    <row r="54" spans="2:7" s="39" customFormat="1" ht="15.75">
      <c r="B54" s="78" t="s">
        <v>108</v>
      </c>
      <c r="C54" s="83"/>
      <c r="D54" s="69">
        <v>55</v>
      </c>
      <c r="F54" s="69" t="s">
        <v>45</v>
      </c>
      <c r="G54" s="72">
        <f>SUM(D53:D54)+SUM(G53:G53)</f>
        <v>110</v>
      </c>
    </row>
    <row r="55" s="39" customFormat="1" ht="15.75"/>
    <row r="56" spans="2:7" ht="18">
      <c r="B56" s="38" t="s">
        <v>40</v>
      </c>
      <c r="G56" s="42">
        <f>G45+G34+G23+G54</f>
        <v>3810</v>
      </c>
    </row>
  </sheetData>
  <sheetProtection/>
  <mergeCells count="37">
    <mergeCell ref="D8:E8"/>
    <mergeCell ref="D26:E26"/>
    <mergeCell ref="D37:E37"/>
    <mergeCell ref="C51:E51"/>
    <mergeCell ref="C1:F1"/>
    <mergeCell ref="C3:F3"/>
    <mergeCell ref="C4:F4"/>
    <mergeCell ref="C5:F5"/>
    <mergeCell ref="D16:E16"/>
    <mergeCell ref="D17:E17"/>
    <mergeCell ref="D18:E18"/>
    <mergeCell ref="B54:C54"/>
    <mergeCell ref="D30:E30"/>
    <mergeCell ref="D31:E31"/>
    <mergeCell ref="D41:E41"/>
    <mergeCell ref="D42:E42"/>
    <mergeCell ref="D38:E38"/>
    <mergeCell ref="D10:E10"/>
    <mergeCell ref="D20:E20"/>
    <mergeCell ref="D21:E21"/>
    <mergeCell ref="D28:E28"/>
    <mergeCell ref="D11:E11"/>
    <mergeCell ref="D32:E32"/>
    <mergeCell ref="D12:E12"/>
    <mergeCell ref="D13:E13"/>
    <mergeCell ref="D14:E14"/>
    <mergeCell ref="D29:E29"/>
    <mergeCell ref="D19:E19"/>
    <mergeCell ref="D9:E9"/>
    <mergeCell ref="D27:E27"/>
    <mergeCell ref="B53:C53"/>
    <mergeCell ref="D40:E40"/>
    <mergeCell ref="D43:E43"/>
    <mergeCell ref="C49:E49"/>
    <mergeCell ref="C50:E50"/>
    <mergeCell ref="D15:E15"/>
    <mergeCell ref="D39:E39"/>
  </mergeCells>
  <printOptions horizontalCentered="1"/>
  <pageMargins left="0.75" right="0.75" top="1" bottom="1" header="0.5" footer="0.5"/>
  <pageSetup fitToHeight="1" fitToWidth="1" horizontalDpi="600" verticalDpi="600" orientation="portrait" scale="7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J13"/>
  <sheetViews>
    <sheetView showGridLines="0" showZeros="0" zoomScalePageLayoutView="0" workbookViewId="0" topLeftCell="A1">
      <selection activeCell="H9" sqref="H9"/>
    </sheetView>
  </sheetViews>
  <sheetFormatPr defaultColWidth="9.140625" defaultRowHeight="12.75"/>
  <sheetData>
    <row r="2" spans="1:4" ht="12.75">
      <c r="A2" s="34" t="s">
        <v>26</v>
      </c>
      <c r="B2" s="97" t="str">
        <f>'2nd Rd Boys'!B5</f>
        <v>Robert Vater</v>
      </c>
      <c r="C2" s="97"/>
      <c r="D2" s="34">
        <v>182</v>
      </c>
    </row>
    <row r="3" spans="1:4" ht="12.75">
      <c r="A3" s="35"/>
      <c r="B3" s="35"/>
      <c r="C3" s="35"/>
      <c r="D3" s="30"/>
    </row>
    <row r="4" spans="1:7" ht="12.75">
      <c r="A4" s="98" t="s">
        <v>238</v>
      </c>
      <c r="B4" s="98"/>
      <c r="C4" s="98"/>
      <c r="D4" s="31"/>
      <c r="E4" s="101" t="s">
        <v>106</v>
      </c>
      <c r="F4" s="97"/>
      <c r="G4" s="29">
        <v>180</v>
      </c>
    </row>
    <row r="5" spans="1:7" ht="12.75">
      <c r="A5" s="33"/>
      <c r="B5" s="33"/>
      <c r="C5" s="33"/>
      <c r="D5" s="31"/>
      <c r="G5" s="30"/>
    </row>
    <row r="6" spans="1:7" ht="12.75">
      <c r="A6" s="58" t="s">
        <v>27</v>
      </c>
      <c r="B6" s="97" t="str">
        <f>'2nd Rd Boys'!B8</f>
        <v>Rory Clark</v>
      </c>
      <c r="C6" s="97"/>
      <c r="D6" s="36">
        <v>196</v>
      </c>
      <c r="G6" s="31"/>
    </row>
    <row r="7" ht="12.75">
      <c r="G7" s="31"/>
    </row>
    <row r="8" spans="5:10" ht="12.75">
      <c r="E8" s="103" t="s">
        <v>240</v>
      </c>
      <c r="F8" s="89"/>
      <c r="G8" s="31"/>
      <c r="H8" s="99" t="s">
        <v>110</v>
      </c>
      <c r="I8" s="100"/>
      <c r="J8" s="100"/>
    </row>
    <row r="9" spans="1:7" ht="12.75">
      <c r="A9" s="58" t="s">
        <v>29</v>
      </c>
      <c r="B9" s="97" t="str">
        <f>'2nd Rd Boys'!B6</f>
        <v>Luke Winter</v>
      </c>
      <c r="C9" s="97"/>
      <c r="D9" s="34">
        <v>202</v>
      </c>
      <c r="G9" s="31"/>
    </row>
    <row r="10" spans="1:9" ht="12.75">
      <c r="A10" s="35"/>
      <c r="B10" s="35"/>
      <c r="C10" s="35"/>
      <c r="D10" s="30"/>
      <c r="G10" s="31"/>
      <c r="I10" s="44" t="s">
        <v>55</v>
      </c>
    </row>
    <row r="11" spans="1:7" ht="12.75">
      <c r="A11" s="102" t="s">
        <v>239</v>
      </c>
      <c r="B11" s="98"/>
      <c r="C11" s="98"/>
      <c r="D11" s="31"/>
      <c r="E11" s="101" t="s">
        <v>110</v>
      </c>
      <c r="F11" s="97"/>
      <c r="G11" s="32">
        <v>237</v>
      </c>
    </row>
    <row r="12" spans="1:4" ht="12.75">
      <c r="A12" s="33"/>
      <c r="B12" s="33"/>
      <c r="C12" s="33"/>
      <c r="D12" s="31"/>
    </row>
    <row r="13" spans="1:4" ht="12.75">
      <c r="A13" s="58" t="s">
        <v>28</v>
      </c>
      <c r="B13" s="97" t="str">
        <f>'2nd Rd Boys'!B7</f>
        <v>Rylee Schwartz</v>
      </c>
      <c r="C13" s="97"/>
      <c r="D13" s="36">
        <v>268</v>
      </c>
    </row>
  </sheetData>
  <sheetProtection/>
  <mergeCells count="10">
    <mergeCell ref="B13:C13"/>
    <mergeCell ref="A4:C4"/>
    <mergeCell ref="H8:J8"/>
    <mergeCell ref="B2:C2"/>
    <mergeCell ref="B6:C6"/>
    <mergeCell ref="E4:F4"/>
    <mergeCell ref="B9:C9"/>
    <mergeCell ref="A11:C11"/>
    <mergeCell ref="E11:F11"/>
    <mergeCell ref="E8:F8"/>
  </mergeCells>
  <printOptions/>
  <pageMargins left="0.75" right="0.75" top="1" bottom="1" header="0.5" footer="0.5"/>
  <pageSetup horizontalDpi="600" verticalDpi="6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J13"/>
  <sheetViews>
    <sheetView showGridLines="0" showZeros="0" zoomScalePageLayoutView="0" workbookViewId="0" topLeftCell="A1">
      <selection activeCell="H9" sqref="H9"/>
    </sheetView>
  </sheetViews>
  <sheetFormatPr defaultColWidth="9.140625" defaultRowHeight="12.75"/>
  <sheetData>
    <row r="2" spans="1:4" ht="12.75">
      <c r="A2" s="34" t="s">
        <v>26</v>
      </c>
      <c r="B2" s="97" t="str">
        <f>'2nd Rd Girls'!B5</f>
        <v>Alivia Baskin</v>
      </c>
      <c r="C2" s="97"/>
      <c r="D2" s="34">
        <v>160</v>
      </c>
    </row>
    <row r="3" spans="1:4" ht="12.75">
      <c r="A3" s="35"/>
      <c r="B3" s="35"/>
      <c r="C3" s="35"/>
      <c r="D3" s="30"/>
    </row>
    <row r="4" spans="1:7" ht="12.75">
      <c r="A4" s="98" t="s">
        <v>241</v>
      </c>
      <c r="B4" s="98"/>
      <c r="C4" s="98"/>
      <c r="D4" s="31"/>
      <c r="E4" s="101" t="s">
        <v>152</v>
      </c>
      <c r="F4" s="97"/>
      <c r="G4" s="29">
        <v>202</v>
      </c>
    </row>
    <row r="5" spans="1:7" ht="12.75">
      <c r="A5" s="33"/>
      <c r="B5" s="33"/>
      <c r="C5" s="33"/>
      <c r="D5" s="31"/>
      <c r="G5" s="30"/>
    </row>
    <row r="6" spans="1:7" ht="12.75">
      <c r="A6" s="58" t="s">
        <v>27</v>
      </c>
      <c r="B6" s="97" t="str">
        <f>'2nd Rd Girls'!B8</f>
        <v>Ashlee Murawski</v>
      </c>
      <c r="C6" s="97"/>
      <c r="D6" s="36">
        <v>231</v>
      </c>
      <c r="G6" s="31"/>
    </row>
    <row r="7" ht="12.75">
      <c r="G7" s="31"/>
    </row>
    <row r="8" spans="5:10" ht="12.75">
      <c r="E8" s="103" t="s">
        <v>238</v>
      </c>
      <c r="F8" s="89"/>
      <c r="G8" s="31"/>
      <c r="H8" s="99" t="s">
        <v>149</v>
      </c>
      <c r="I8" s="104"/>
      <c r="J8" s="104"/>
    </row>
    <row r="9" spans="1:7" ht="12.75">
      <c r="A9" s="58" t="s">
        <v>29</v>
      </c>
      <c r="B9" s="97" t="str">
        <f>'2nd Rd Girls'!B6</f>
        <v>Ava Butt</v>
      </c>
      <c r="C9" s="97"/>
      <c r="D9" s="34">
        <v>153</v>
      </c>
      <c r="G9" s="31"/>
    </row>
    <row r="10" spans="1:9" ht="12.75">
      <c r="A10" s="35"/>
      <c r="B10" s="35"/>
      <c r="C10" s="35"/>
      <c r="D10" s="30"/>
      <c r="G10" s="31"/>
      <c r="I10" s="44" t="s">
        <v>55</v>
      </c>
    </row>
    <row r="11" spans="1:7" ht="12.75">
      <c r="A11" s="102" t="s">
        <v>242</v>
      </c>
      <c r="B11" s="98"/>
      <c r="C11" s="98"/>
      <c r="D11" s="31"/>
      <c r="E11" s="101" t="s">
        <v>149</v>
      </c>
      <c r="F11" s="97"/>
      <c r="G11" s="32">
        <v>210</v>
      </c>
    </row>
    <row r="12" spans="1:4" ht="12.75">
      <c r="A12" s="33"/>
      <c r="B12" s="33"/>
      <c r="C12" s="33"/>
      <c r="D12" s="31"/>
    </row>
    <row r="13" spans="1:4" ht="12.75">
      <c r="A13" s="58" t="s">
        <v>28</v>
      </c>
      <c r="B13" s="97" t="str">
        <f>'2nd Rd Girls'!B7</f>
        <v>Maggie Porter</v>
      </c>
      <c r="C13" s="97"/>
      <c r="D13" s="36">
        <v>151</v>
      </c>
    </row>
  </sheetData>
  <sheetProtection/>
  <mergeCells count="10">
    <mergeCell ref="B13:C13"/>
    <mergeCell ref="E8:F8"/>
    <mergeCell ref="A4:C4"/>
    <mergeCell ref="H8:J8"/>
    <mergeCell ref="B2:C2"/>
    <mergeCell ref="B6:C6"/>
    <mergeCell ref="E4:F4"/>
    <mergeCell ref="E11:F11"/>
    <mergeCell ref="B9:C9"/>
    <mergeCell ref="A11:C11"/>
  </mergeCells>
  <printOptions/>
  <pageMargins left="0.75" right="0.75" top="1" bottom="1" header="0.5" footer="0.5"/>
  <pageSetup horizontalDpi="600" verticalDpi="60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K41"/>
  <sheetViews>
    <sheetView showGridLines="0" showZeros="0" zoomScalePageLayoutView="0" workbookViewId="0" topLeftCell="A1">
      <selection activeCell="H9" sqref="H9"/>
    </sheetView>
  </sheetViews>
  <sheetFormatPr defaultColWidth="9.140625" defaultRowHeight="12.75"/>
  <sheetData>
    <row r="2" spans="1:4" ht="12.75">
      <c r="A2" s="34" t="s">
        <v>26</v>
      </c>
      <c r="B2" s="97" t="str">
        <f>'2nd Rd Hdcp'!B4</f>
        <v>Preston Bloch</v>
      </c>
      <c r="C2" s="97"/>
      <c r="D2" s="34">
        <f>G18</f>
        <v>209</v>
      </c>
    </row>
    <row r="3" spans="1:4" ht="12.75">
      <c r="A3" s="35"/>
      <c r="B3" s="35"/>
      <c r="C3" s="35"/>
      <c r="D3" s="30"/>
    </row>
    <row r="4" spans="1:7" ht="12.75">
      <c r="A4" s="98" t="s">
        <v>243</v>
      </c>
      <c r="B4" s="98"/>
      <c r="C4" s="98"/>
      <c r="D4" s="31"/>
      <c r="E4" s="105" t="s">
        <v>208</v>
      </c>
      <c r="F4" s="97"/>
      <c r="G4" s="29">
        <f>G27</f>
        <v>222</v>
      </c>
    </row>
    <row r="5" spans="1:7" ht="12.75">
      <c r="A5" s="33"/>
      <c r="B5" s="33"/>
      <c r="C5" s="33"/>
      <c r="D5" s="31"/>
      <c r="G5" s="30"/>
    </row>
    <row r="6" spans="1:7" ht="12.75">
      <c r="A6" s="58" t="s">
        <v>27</v>
      </c>
      <c r="B6" s="97" t="str">
        <f>'2nd Rd Hdcp'!B7</f>
        <v>Braelyn Boss</v>
      </c>
      <c r="C6" s="97"/>
      <c r="D6" s="36">
        <f>G19</f>
        <v>206</v>
      </c>
      <c r="G6" s="31"/>
    </row>
    <row r="7" ht="12.75">
      <c r="G7" s="31"/>
    </row>
    <row r="8" spans="5:10" ht="12.75">
      <c r="E8" s="103" t="s">
        <v>242</v>
      </c>
      <c r="F8" s="89"/>
      <c r="G8" s="31"/>
      <c r="H8" s="99" t="s">
        <v>174</v>
      </c>
      <c r="I8" s="104"/>
      <c r="J8" s="104"/>
    </row>
    <row r="9" spans="1:11" ht="12.75">
      <c r="A9" s="58" t="s">
        <v>29</v>
      </c>
      <c r="B9" s="97" t="str">
        <f>'2nd Rd Hdcp'!B5</f>
        <v>Kiya Kersten</v>
      </c>
      <c r="C9" s="97"/>
      <c r="D9" s="34">
        <f>G21</f>
        <v>235</v>
      </c>
      <c r="G9" s="31"/>
      <c r="J9" s="35"/>
      <c r="K9" s="33"/>
    </row>
    <row r="10" spans="1:11" ht="12.75">
      <c r="A10" s="35"/>
      <c r="B10" s="35"/>
      <c r="C10" s="35"/>
      <c r="D10" s="30"/>
      <c r="G10" s="31"/>
      <c r="I10" s="44" t="s">
        <v>55</v>
      </c>
      <c r="J10" s="33"/>
      <c r="K10" s="33"/>
    </row>
    <row r="11" spans="1:11" ht="12.75">
      <c r="A11" s="98" t="s">
        <v>244</v>
      </c>
      <c r="B11" s="98"/>
      <c r="C11" s="98"/>
      <c r="D11" s="31"/>
      <c r="E11" s="105" t="s">
        <v>174</v>
      </c>
      <c r="F11" s="97"/>
      <c r="G11" s="32">
        <f>G28</f>
        <v>243</v>
      </c>
      <c r="J11" s="33"/>
      <c r="K11" s="33"/>
    </row>
    <row r="12" spans="1:11" ht="12.75">
      <c r="A12" s="33"/>
      <c r="B12" s="33"/>
      <c r="C12" s="33"/>
      <c r="D12" s="31"/>
      <c r="J12" s="33"/>
      <c r="K12" s="33"/>
    </row>
    <row r="13" spans="1:11" ht="12.75">
      <c r="A13" s="58" t="s">
        <v>28</v>
      </c>
      <c r="B13" s="97" t="str">
        <f>'2nd Rd Hdcp'!B6</f>
        <v>Kayden Klement</v>
      </c>
      <c r="C13" s="97"/>
      <c r="D13" s="36">
        <f>G22</f>
        <v>203</v>
      </c>
      <c r="J13" s="33"/>
      <c r="K13" s="33"/>
    </row>
    <row r="14" spans="10:11" ht="12.75">
      <c r="J14" s="33"/>
      <c r="K14" s="33"/>
    </row>
    <row r="16" spans="1:10" ht="12.75">
      <c r="A16" s="106" t="s">
        <v>56</v>
      </c>
      <c r="B16" s="89"/>
      <c r="C16" s="89"/>
      <c r="D16" s="89"/>
      <c r="E16" s="89"/>
      <c r="F16" s="89"/>
      <c r="I16" s="106"/>
      <c r="J16" s="106"/>
    </row>
    <row r="18" spans="1:10" ht="12.75">
      <c r="A18" t="s">
        <v>26</v>
      </c>
      <c r="B18" s="89" t="str">
        <f>B2</f>
        <v>Preston Bloch</v>
      </c>
      <c r="C18" s="89"/>
      <c r="D18">
        <v>163</v>
      </c>
      <c r="E18">
        <v>46</v>
      </c>
      <c r="G18">
        <f>SUM(D18:F18)</f>
        <v>209</v>
      </c>
      <c r="I18" s="89"/>
      <c r="J18" s="89"/>
    </row>
    <row r="19" spans="1:10" ht="12.75">
      <c r="A19" s="57" t="s">
        <v>27</v>
      </c>
      <c r="B19" s="89" t="str">
        <f>B6</f>
        <v>Braelyn Boss</v>
      </c>
      <c r="C19" s="89"/>
      <c r="D19">
        <v>161</v>
      </c>
      <c r="E19">
        <v>45</v>
      </c>
      <c r="G19">
        <f aca="true" t="shared" si="0" ref="G19:G28">SUM(D19:F19)</f>
        <v>206</v>
      </c>
      <c r="I19" s="89"/>
      <c r="J19" s="89"/>
    </row>
    <row r="21" spans="1:10" ht="12.75">
      <c r="A21" s="57" t="s">
        <v>29</v>
      </c>
      <c r="B21" s="89" t="str">
        <f>B9</f>
        <v>Kiya Kersten</v>
      </c>
      <c r="C21" s="89"/>
      <c r="D21">
        <v>162</v>
      </c>
      <c r="E21">
        <v>73</v>
      </c>
      <c r="G21">
        <f t="shared" si="0"/>
        <v>235</v>
      </c>
      <c r="I21" s="89"/>
      <c r="J21" s="89"/>
    </row>
    <row r="22" spans="1:10" ht="12.75">
      <c r="A22" s="57" t="s">
        <v>28</v>
      </c>
      <c r="B22" s="89" t="str">
        <f>B13</f>
        <v>Kayden Klement</v>
      </c>
      <c r="C22" s="89"/>
      <c r="D22">
        <v>146</v>
      </c>
      <c r="E22">
        <v>57</v>
      </c>
      <c r="G22">
        <f t="shared" si="0"/>
        <v>203</v>
      </c>
      <c r="I22" s="89"/>
      <c r="J22" s="89"/>
    </row>
    <row r="24" spans="2:10" ht="12.75">
      <c r="B24" s="89"/>
      <c r="C24" s="89"/>
      <c r="I24" s="107"/>
      <c r="J24" s="107"/>
    </row>
    <row r="25" spans="1:10" ht="12.75">
      <c r="A25" s="106" t="s">
        <v>30</v>
      </c>
      <c r="B25" s="89"/>
      <c r="C25" s="89"/>
      <c r="D25" s="89"/>
      <c r="E25" s="89"/>
      <c r="F25" s="89"/>
      <c r="I25" s="89"/>
      <c r="J25" s="89"/>
    </row>
    <row r="26" spans="9:10" ht="12.75">
      <c r="I26" s="89"/>
      <c r="J26" s="89"/>
    </row>
    <row r="27" spans="2:10" ht="12.75">
      <c r="B27" s="89" t="str">
        <f>E4</f>
        <v>Preston Bloch</v>
      </c>
      <c r="C27" s="89"/>
      <c r="D27">
        <v>176</v>
      </c>
      <c r="E27">
        <v>46</v>
      </c>
      <c r="G27">
        <f t="shared" si="0"/>
        <v>222</v>
      </c>
      <c r="I27" s="89"/>
      <c r="J27" s="89"/>
    </row>
    <row r="28" spans="2:10" ht="12.75">
      <c r="B28" s="89" t="str">
        <f>E11</f>
        <v>Kiya Kersten</v>
      </c>
      <c r="C28" s="89"/>
      <c r="D28">
        <v>170</v>
      </c>
      <c r="E28">
        <v>73</v>
      </c>
      <c r="G28">
        <f t="shared" si="0"/>
        <v>243</v>
      </c>
      <c r="I28" s="89"/>
      <c r="J28" s="89"/>
    </row>
    <row r="32" spans="9:10" ht="12.75">
      <c r="I32" s="89"/>
      <c r="J32" s="89"/>
    </row>
    <row r="33" spans="9:10" ht="12.75">
      <c r="I33" s="89"/>
      <c r="J33" s="89"/>
    </row>
    <row r="35" spans="9:10" ht="12.75">
      <c r="I35" s="89"/>
      <c r="J35" s="89"/>
    </row>
    <row r="36" spans="9:10" ht="12.75">
      <c r="I36" s="89"/>
      <c r="J36" s="89"/>
    </row>
    <row r="40" spans="9:10" ht="12.75">
      <c r="I40" s="89"/>
      <c r="J40" s="89"/>
    </row>
    <row r="41" spans="9:10" ht="12.75">
      <c r="I41" s="89"/>
      <c r="J41" s="89"/>
    </row>
  </sheetData>
  <sheetProtection/>
  <mergeCells count="35">
    <mergeCell ref="I40:J40"/>
    <mergeCell ref="I41:J41"/>
    <mergeCell ref="I35:J35"/>
    <mergeCell ref="I36:J36"/>
    <mergeCell ref="I32:J32"/>
    <mergeCell ref="I33:J33"/>
    <mergeCell ref="I16:J16"/>
    <mergeCell ref="I18:J18"/>
    <mergeCell ref="I28:J28"/>
    <mergeCell ref="I27:J27"/>
    <mergeCell ref="I21:J21"/>
    <mergeCell ref="I22:J22"/>
    <mergeCell ref="I26:J26"/>
    <mergeCell ref="I24:J24"/>
    <mergeCell ref="B27:C27"/>
    <mergeCell ref="B28:C28"/>
    <mergeCell ref="B21:C21"/>
    <mergeCell ref="B22:C22"/>
    <mergeCell ref="I25:J25"/>
    <mergeCell ref="I19:J19"/>
    <mergeCell ref="B13:C13"/>
    <mergeCell ref="A4:C4"/>
    <mergeCell ref="B18:C18"/>
    <mergeCell ref="B19:C19"/>
    <mergeCell ref="B24:C24"/>
    <mergeCell ref="A25:F25"/>
    <mergeCell ref="A16:F16"/>
    <mergeCell ref="H8:J8"/>
    <mergeCell ref="B2:C2"/>
    <mergeCell ref="B6:C6"/>
    <mergeCell ref="E4:F4"/>
    <mergeCell ref="B9:C9"/>
    <mergeCell ref="A11:C11"/>
    <mergeCell ref="E11:F11"/>
    <mergeCell ref="E8:F8"/>
  </mergeCells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3"/>
  <sheetViews>
    <sheetView showZeros="0" zoomScalePageLayoutView="0" workbookViewId="0" topLeftCell="A1">
      <selection activeCell="B16" sqref="B16"/>
    </sheetView>
  </sheetViews>
  <sheetFormatPr defaultColWidth="9.140625" defaultRowHeight="12.75"/>
  <cols>
    <col min="1" max="1" width="5.57421875" style="1" bestFit="1" customWidth="1"/>
    <col min="2" max="3" width="27.140625" style="2" customWidth="1"/>
    <col min="4" max="4" width="6.57421875" style="2" bestFit="1" customWidth="1"/>
    <col min="5" max="10" width="9.57421875" style="2" bestFit="1" customWidth="1"/>
    <col min="11" max="11" width="11.140625" style="2" customWidth="1"/>
    <col min="12" max="12" width="11.140625" style="2" bestFit="1" customWidth="1"/>
    <col min="13" max="16384" width="9.140625" style="2" customWidth="1"/>
  </cols>
  <sheetData>
    <row r="1" spans="1:12" ht="15">
      <c r="A1" s="90" t="s">
        <v>11</v>
      </c>
      <c r="B1" s="89"/>
      <c r="C1" s="60"/>
      <c r="E1" s="91"/>
      <c r="F1" s="89"/>
      <c r="G1" s="89"/>
      <c r="H1" s="89"/>
      <c r="I1" s="89"/>
      <c r="J1" s="89"/>
      <c r="K1" s="92"/>
      <c r="L1" s="92"/>
    </row>
    <row r="2" ht="15.75" thickBot="1"/>
    <row r="3" spans="1:12" s="3" customFormat="1" ht="15">
      <c r="A3" s="4" t="s">
        <v>0</v>
      </c>
      <c r="B3" s="5" t="s">
        <v>1</v>
      </c>
      <c r="C3" s="5" t="s">
        <v>59</v>
      </c>
      <c r="D3" s="5" t="s">
        <v>2</v>
      </c>
      <c r="E3" s="5" t="s">
        <v>3</v>
      </c>
      <c r="F3" s="5" t="s">
        <v>4</v>
      </c>
      <c r="G3" s="5" t="s">
        <v>5</v>
      </c>
      <c r="H3" s="5" t="s">
        <v>6</v>
      </c>
      <c r="I3" s="5" t="s">
        <v>7</v>
      </c>
      <c r="J3" s="5" t="s">
        <v>8</v>
      </c>
      <c r="K3" s="5" t="s">
        <v>9</v>
      </c>
      <c r="L3" s="5" t="s">
        <v>10</v>
      </c>
    </row>
    <row r="4" spans="1:13" ht="15">
      <c r="A4" s="9">
        <v>1</v>
      </c>
      <c r="B4" s="7" t="s">
        <v>101</v>
      </c>
      <c r="C4" s="7" t="s">
        <v>70</v>
      </c>
      <c r="D4" s="8">
        <v>13</v>
      </c>
      <c r="E4" s="9">
        <v>257</v>
      </c>
      <c r="F4" s="9">
        <v>234</v>
      </c>
      <c r="G4" s="9">
        <v>234</v>
      </c>
      <c r="H4" s="9">
        <v>253</v>
      </c>
      <c r="I4" s="9">
        <v>225</v>
      </c>
      <c r="J4" s="9">
        <v>276</v>
      </c>
      <c r="K4" s="10">
        <f aca="true" t="shared" si="0" ref="K4:K35">SUM(E4:J4)</f>
        <v>1479</v>
      </c>
      <c r="L4" s="11">
        <f>AVERAGE(E4:J4)</f>
        <v>246.5</v>
      </c>
      <c r="M4" s="45"/>
    </row>
    <row r="5" spans="1:12" ht="15">
      <c r="A5" s="9">
        <v>2</v>
      </c>
      <c r="B5" s="7" t="s">
        <v>108</v>
      </c>
      <c r="C5" s="7" t="s">
        <v>73</v>
      </c>
      <c r="D5" s="8">
        <v>18</v>
      </c>
      <c r="E5" s="9">
        <v>206</v>
      </c>
      <c r="F5" s="9">
        <v>269</v>
      </c>
      <c r="G5" s="9">
        <v>254</v>
      </c>
      <c r="H5" s="9">
        <v>232</v>
      </c>
      <c r="I5" s="9">
        <v>227</v>
      </c>
      <c r="J5" s="9">
        <v>229</v>
      </c>
      <c r="K5" s="10">
        <f t="shared" si="0"/>
        <v>1417</v>
      </c>
      <c r="L5" s="11">
        <f aca="true" t="shared" si="1" ref="L5:L23">AVERAGE(E5:J5)</f>
        <v>236.16666666666666</v>
      </c>
    </row>
    <row r="6" spans="1:12" ht="15">
      <c r="A6" s="9">
        <v>3</v>
      </c>
      <c r="B6" s="7" t="s">
        <v>106</v>
      </c>
      <c r="C6" s="7" t="s">
        <v>76</v>
      </c>
      <c r="D6" s="8">
        <v>16</v>
      </c>
      <c r="E6" s="9">
        <v>202</v>
      </c>
      <c r="F6" s="9">
        <v>237</v>
      </c>
      <c r="G6" s="9">
        <v>267</v>
      </c>
      <c r="H6" s="9">
        <v>225</v>
      </c>
      <c r="I6" s="9">
        <v>196</v>
      </c>
      <c r="J6" s="9">
        <v>219</v>
      </c>
      <c r="K6" s="10">
        <f t="shared" si="0"/>
        <v>1346</v>
      </c>
      <c r="L6" s="11">
        <f t="shared" si="1"/>
        <v>224.33333333333334</v>
      </c>
    </row>
    <row r="7" spans="1:12" ht="15">
      <c r="A7" s="9">
        <v>4</v>
      </c>
      <c r="B7" s="7" t="s">
        <v>118</v>
      </c>
      <c r="C7" s="7" t="s">
        <v>136</v>
      </c>
      <c r="D7" s="8">
        <v>28</v>
      </c>
      <c r="E7" s="9">
        <v>206</v>
      </c>
      <c r="F7" s="9">
        <v>256</v>
      </c>
      <c r="G7" s="9">
        <v>194</v>
      </c>
      <c r="H7" s="9">
        <v>256</v>
      </c>
      <c r="I7" s="9">
        <v>188</v>
      </c>
      <c r="J7" s="9">
        <v>243</v>
      </c>
      <c r="K7" s="10">
        <f t="shared" si="0"/>
        <v>1343</v>
      </c>
      <c r="L7" s="11">
        <f t="shared" si="1"/>
        <v>223.83333333333334</v>
      </c>
    </row>
    <row r="8" spans="1:12" ht="15">
      <c r="A8" s="9">
        <v>5</v>
      </c>
      <c r="B8" s="7" t="s">
        <v>110</v>
      </c>
      <c r="C8" s="7" t="s">
        <v>78</v>
      </c>
      <c r="D8" s="8">
        <v>21</v>
      </c>
      <c r="E8" s="9">
        <v>175</v>
      </c>
      <c r="F8" s="9">
        <v>200</v>
      </c>
      <c r="G8" s="9">
        <v>257</v>
      </c>
      <c r="H8" s="9">
        <v>245</v>
      </c>
      <c r="I8" s="9">
        <v>236</v>
      </c>
      <c r="J8" s="9">
        <v>224</v>
      </c>
      <c r="K8" s="10">
        <f t="shared" si="0"/>
        <v>1337</v>
      </c>
      <c r="L8" s="11">
        <f t="shared" si="1"/>
        <v>222.83333333333334</v>
      </c>
    </row>
    <row r="9" spans="1:12" ht="15">
      <c r="A9" s="9">
        <v>6</v>
      </c>
      <c r="B9" s="7" t="s">
        <v>105</v>
      </c>
      <c r="C9" s="7" t="s">
        <v>75</v>
      </c>
      <c r="D9" s="8">
        <v>15</v>
      </c>
      <c r="E9" s="9">
        <v>235</v>
      </c>
      <c r="F9" s="9">
        <v>162</v>
      </c>
      <c r="G9" s="9">
        <v>224</v>
      </c>
      <c r="H9" s="9">
        <v>258</v>
      </c>
      <c r="I9" s="9">
        <v>185</v>
      </c>
      <c r="J9" s="9">
        <v>208</v>
      </c>
      <c r="K9" s="10">
        <f t="shared" si="0"/>
        <v>1272</v>
      </c>
      <c r="L9" s="11">
        <f t="shared" si="1"/>
        <v>212</v>
      </c>
    </row>
    <row r="10" spans="1:12" ht="15">
      <c r="A10" s="9">
        <v>7</v>
      </c>
      <c r="B10" s="7" t="s">
        <v>104</v>
      </c>
      <c r="C10" s="7" t="s">
        <v>73</v>
      </c>
      <c r="D10" s="8">
        <v>15</v>
      </c>
      <c r="E10" s="9">
        <v>204</v>
      </c>
      <c r="F10" s="9">
        <v>211</v>
      </c>
      <c r="G10" s="9">
        <v>217</v>
      </c>
      <c r="H10" s="9">
        <v>191</v>
      </c>
      <c r="I10" s="9">
        <v>216</v>
      </c>
      <c r="J10" s="9">
        <v>185</v>
      </c>
      <c r="K10" s="10">
        <f t="shared" si="0"/>
        <v>1224</v>
      </c>
      <c r="L10" s="11">
        <f t="shared" si="1"/>
        <v>204</v>
      </c>
    </row>
    <row r="11" spans="1:12" ht="15">
      <c r="A11" s="9">
        <v>8</v>
      </c>
      <c r="B11" s="7" t="s">
        <v>180</v>
      </c>
      <c r="C11" s="7" t="s">
        <v>159</v>
      </c>
      <c r="D11" s="8">
        <v>36</v>
      </c>
      <c r="E11" s="9">
        <v>172</v>
      </c>
      <c r="F11" s="9">
        <v>178</v>
      </c>
      <c r="G11" s="9">
        <v>202</v>
      </c>
      <c r="H11" s="9">
        <v>237</v>
      </c>
      <c r="I11" s="9">
        <v>224</v>
      </c>
      <c r="J11" s="9">
        <v>192</v>
      </c>
      <c r="K11" s="10">
        <f t="shared" si="0"/>
        <v>1205</v>
      </c>
      <c r="L11" s="11">
        <f t="shared" si="1"/>
        <v>200.83333333333334</v>
      </c>
    </row>
    <row r="12" spans="1:12" ht="15">
      <c r="A12" s="9">
        <v>9</v>
      </c>
      <c r="B12" s="7" t="s">
        <v>111</v>
      </c>
      <c r="C12" s="7" t="s">
        <v>79</v>
      </c>
      <c r="D12" s="8">
        <v>22</v>
      </c>
      <c r="E12" s="9">
        <v>196</v>
      </c>
      <c r="F12" s="9">
        <v>235</v>
      </c>
      <c r="G12" s="9">
        <v>142</v>
      </c>
      <c r="H12" s="9">
        <v>224</v>
      </c>
      <c r="I12" s="9">
        <v>234</v>
      </c>
      <c r="J12" s="9">
        <v>167</v>
      </c>
      <c r="K12" s="10">
        <f t="shared" si="0"/>
        <v>1198</v>
      </c>
      <c r="L12" s="11">
        <f t="shared" si="1"/>
        <v>199.66666666666666</v>
      </c>
    </row>
    <row r="13" spans="1:12" ht="15">
      <c r="A13" s="9">
        <v>10</v>
      </c>
      <c r="B13" s="7" t="s">
        <v>116</v>
      </c>
      <c r="C13" s="7" t="s">
        <v>84</v>
      </c>
      <c r="D13" s="8">
        <v>27</v>
      </c>
      <c r="E13" s="9">
        <v>233</v>
      </c>
      <c r="F13" s="9">
        <v>184</v>
      </c>
      <c r="G13" s="9">
        <v>190</v>
      </c>
      <c r="H13" s="9">
        <v>207</v>
      </c>
      <c r="I13" s="9">
        <v>136</v>
      </c>
      <c r="J13" s="9">
        <v>221</v>
      </c>
      <c r="K13" s="10">
        <f t="shared" si="0"/>
        <v>1171</v>
      </c>
      <c r="L13" s="11">
        <f t="shared" si="1"/>
        <v>195.16666666666666</v>
      </c>
    </row>
    <row r="14" spans="1:12" ht="15">
      <c r="A14" s="9">
        <v>11</v>
      </c>
      <c r="B14" s="7" t="s">
        <v>122</v>
      </c>
      <c r="C14" s="7" t="s">
        <v>79</v>
      </c>
      <c r="D14" s="8">
        <v>31</v>
      </c>
      <c r="E14" s="9">
        <v>169</v>
      </c>
      <c r="F14" s="9">
        <v>189</v>
      </c>
      <c r="G14" s="9">
        <v>195</v>
      </c>
      <c r="H14" s="9">
        <v>198</v>
      </c>
      <c r="I14" s="9">
        <v>150</v>
      </c>
      <c r="J14" s="9">
        <v>210</v>
      </c>
      <c r="K14" s="10">
        <f t="shared" si="0"/>
        <v>1111</v>
      </c>
      <c r="L14" s="11">
        <f t="shared" si="1"/>
        <v>185.16666666666666</v>
      </c>
    </row>
    <row r="15" spans="1:12" ht="15">
      <c r="A15" s="9">
        <v>12</v>
      </c>
      <c r="B15" s="7" t="s">
        <v>125</v>
      </c>
      <c r="C15" s="7" t="s">
        <v>85</v>
      </c>
      <c r="D15" s="8">
        <v>32</v>
      </c>
      <c r="E15" s="9">
        <v>171</v>
      </c>
      <c r="F15" s="9">
        <v>166</v>
      </c>
      <c r="G15" s="9">
        <v>145</v>
      </c>
      <c r="H15" s="9">
        <v>187</v>
      </c>
      <c r="I15" s="9">
        <v>244</v>
      </c>
      <c r="J15" s="9">
        <v>197</v>
      </c>
      <c r="K15" s="10">
        <f t="shared" si="0"/>
        <v>1110</v>
      </c>
      <c r="L15" s="11">
        <f t="shared" si="1"/>
        <v>185</v>
      </c>
    </row>
    <row r="16" spans="1:13" ht="15">
      <c r="A16" s="9">
        <v>13</v>
      </c>
      <c r="B16" s="7" t="s">
        <v>97</v>
      </c>
      <c r="C16" s="7" t="s">
        <v>68</v>
      </c>
      <c r="D16" s="8">
        <v>10</v>
      </c>
      <c r="E16" s="9">
        <v>176</v>
      </c>
      <c r="F16" s="9">
        <v>168</v>
      </c>
      <c r="G16" s="9">
        <v>154</v>
      </c>
      <c r="H16" s="9">
        <v>217</v>
      </c>
      <c r="I16" s="9">
        <v>207</v>
      </c>
      <c r="J16" s="9">
        <v>187</v>
      </c>
      <c r="K16" s="10">
        <f t="shared" si="0"/>
        <v>1109</v>
      </c>
      <c r="L16" s="11">
        <f t="shared" si="1"/>
        <v>184.83333333333334</v>
      </c>
      <c r="M16" s="45"/>
    </row>
    <row r="17" spans="1:12" ht="15">
      <c r="A17" s="9">
        <v>14</v>
      </c>
      <c r="B17" s="7" t="s">
        <v>92</v>
      </c>
      <c r="C17" s="7" t="s">
        <v>64</v>
      </c>
      <c r="D17" s="8">
        <v>5</v>
      </c>
      <c r="E17" s="9">
        <v>151</v>
      </c>
      <c r="F17" s="9">
        <v>199</v>
      </c>
      <c r="G17" s="9">
        <v>188</v>
      </c>
      <c r="H17" s="9">
        <v>170</v>
      </c>
      <c r="I17" s="9">
        <v>214</v>
      </c>
      <c r="J17" s="9">
        <v>186</v>
      </c>
      <c r="K17" s="10">
        <f t="shared" si="0"/>
        <v>1108</v>
      </c>
      <c r="L17" s="11">
        <f t="shared" si="1"/>
        <v>184.66666666666666</v>
      </c>
    </row>
    <row r="18" spans="1:12" ht="15">
      <c r="A18" s="9">
        <v>15</v>
      </c>
      <c r="B18" s="7" t="s">
        <v>119</v>
      </c>
      <c r="C18" s="7" t="s">
        <v>86</v>
      </c>
      <c r="D18" s="8">
        <v>29</v>
      </c>
      <c r="E18" s="9">
        <v>187</v>
      </c>
      <c r="F18" s="9">
        <v>129</v>
      </c>
      <c r="G18" s="9">
        <v>201</v>
      </c>
      <c r="H18" s="9">
        <v>208</v>
      </c>
      <c r="I18" s="9">
        <v>216</v>
      </c>
      <c r="J18" s="9">
        <v>136</v>
      </c>
      <c r="K18" s="10">
        <f t="shared" si="0"/>
        <v>1077</v>
      </c>
      <c r="L18" s="11">
        <f t="shared" si="1"/>
        <v>179.5</v>
      </c>
    </row>
    <row r="19" spans="1:12" ht="15">
      <c r="A19" s="9">
        <v>16</v>
      </c>
      <c r="B19" s="7" t="s">
        <v>94</v>
      </c>
      <c r="C19" s="7" t="s">
        <v>66</v>
      </c>
      <c r="D19" s="8">
        <v>7</v>
      </c>
      <c r="E19" s="9">
        <v>197</v>
      </c>
      <c r="F19" s="9">
        <v>175</v>
      </c>
      <c r="G19" s="9">
        <v>190</v>
      </c>
      <c r="H19" s="9">
        <v>153</v>
      </c>
      <c r="I19" s="9">
        <v>151</v>
      </c>
      <c r="J19" s="9">
        <v>206</v>
      </c>
      <c r="K19" s="10">
        <f t="shared" si="0"/>
        <v>1072</v>
      </c>
      <c r="L19" s="11">
        <f t="shared" si="1"/>
        <v>178.66666666666666</v>
      </c>
    </row>
    <row r="20" spans="1:12" ht="15">
      <c r="A20" s="9">
        <v>17</v>
      </c>
      <c r="B20" s="7" t="s">
        <v>188</v>
      </c>
      <c r="C20" s="7" t="s">
        <v>79</v>
      </c>
      <c r="D20" s="8">
        <v>11</v>
      </c>
      <c r="E20" s="9">
        <v>182</v>
      </c>
      <c r="F20" s="9">
        <v>209</v>
      </c>
      <c r="G20" s="9">
        <v>225</v>
      </c>
      <c r="H20" s="9">
        <v>155</v>
      </c>
      <c r="I20" s="9">
        <v>146</v>
      </c>
      <c r="J20" s="9">
        <v>153</v>
      </c>
      <c r="K20" s="10">
        <f t="shared" si="0"/>
        <v>1070</v>
      </c>
      <c r="L20" s="11">
        <f t="shared" si="1"/>
        <v>178.33333333333334</v>
      </c>
    </row>
    <row r="21" spans="1:12" ht="15">
      <c r="A21" s="9">
        <v>18</v>
      </c>
      <c r="B21" s="7" t="s">
        <v>103</v>
      </c>
      <c r="C21" s="7" t="s">
        <v>72</v>
      </c>
      <c r="D21" s="8">
        <v>14</v>
      </c>
      <c r="E21" s="9">
        <v>230</v>
      </c>
      <c r="F21" s="9">
        <v>201</v>
      </c>
      <c r="G21" s="9">
        <v>136</v>
      </c>
      <c r="H21" s="9">
        <v>195</v>
      </c>
      <c r="I21" s="9">
        <v>150</v>
      </c>
      <c r="J21" s="9">
        <v>158</v>
      </c>
      <c r="K21" s="10">
        <f t="shared" si="0"/>
        <v>1070</v>
      </c>
      <c r="L21" s="11">
        <f t="shared" si="1"/>
        <v>178.33333333333334</v>
      </c>
    </row>
    <row r="22" spans="1:12" ht="15">
      <c r="A22" s="9">
        <v>19</v>
      </c>
      <c r="B22" s="7" t="s">
        <v>99</v>
      </c>
      <c r="C22" s="7" t="s">
        <v>69</v>
      </c>
      <c r="D22" s="8">
        <v>12</v>
      </c>
      <c r="E22" s="9">
        <v>194</v>
      </c>
      <c r="F22" s="9">
        <v>204</v>
      </c>
      <c r="G22" s="9">
        <v>147</v>
      </c>
      <c r="H22" s="9">
        <v>175</v>
      </c>
      <c r="I22" s="9">
        <v>152</v>
      </c>
      <c r="J22" s="9">
        <v>192</v>
      </c>
      <c r="K22" s="10">
        <f t="shared" si="0"/>
        <v>1064</v>
      </c>
      <c r="L22" s="11">
        <f t="shared" si="1"/>
        <v>177.33333333333334</v>
      </c>
    </row>
    <row r="23" spans="1:12" ht="15">
      <c r="A23" s="9">
        <v>20</v>
      </c>
      <c r="B23" s="7" t="s">
        <v>95</v>
      </c>
      <c r="C23" s="7" t="s">
        <v>67</v>
      </c>
      <c r="D23" s="8">
        <v>7</v>
      </c>
      <c r="E23" s="9">
        <v>160</v>
      </c>
      <c r="F23" s="9">
        <v>149</v>
      </c>
      <c r="G23" s="9">
        <v>154</v>
      </c>
      <c r="H23" s="9">
        <v>217</v>
      </c>
      <c r="I23" s="9">
        <v>214</v>
      </c>
      <c r="J23" s="9">
        <v>164</v>
      </c>
      <c r="K23" s="10">
        <f t="shared" si="0"/>
        <v>1058</v>
      </c>
      <c r="L23" s="11">
        <f t="shared" si="1"/>
        <v>176.33333333333334</v>
      </c>
    </row>
    <row r="24" spans="1:12" ht="15">
      <c r="A24" s="9">
        <v>21</v>
      </c>
      <c r="B24" s="7" t="s">
        <v>113</v>
      </c>
      <c r="C24" s="7" t="s">
        <v>81</v>
      </c>
      <c r="D24" s="8">
        <v>24</v>
      </c>
      <c r="E24" s="9">
        <v>168</v>
      </c>
      <c r="F24" s="9">
        <v>175</v>
      </c>
      <c r="G24" s="9">
        <v>189</v>
      </c>
      <c r="H24" s="9">
        <v>200</v>
      </c>
      <c r="I24" s="9">
        <v>165</v>
      </c>
      <c r="J24" s="9">
        <v>160</v>
      </c>
      <c r="K24" s="10">
        <f t="shared" si="0"/>
        <v>1057</v>
      </c>
      <c r="L24" s="11">
        <f>AVERAGE(E24:J24)</f>
        <v>176.16666666666666</v>
      </c>
    </row>
    <row r="25" spans="1:12" ht="15">
      <c r="A25" s="9">
        <v>22</v>
      </c>
      <c r="B25" s="7" t="s">
        <v>127</v>
      </c>
      <c r="C25" s="7" t="s">
        <v>83</v>
      </c>
      <c r="D25" s="8">
        <v>34</v>
      </c>
      <c r="E25" s="9">
        <v>154</v>
      </c>
      <c r="F25" s="9">
        <v>189</v>
      </c>
      <c r="G25" s="9">
        <v>178</v>
      </c>
      <c r="H25" s="9">
        <v>153</v>
      </c>
      <c r="I25" s="9">
        <v>191</v>
      </c>
      <c r="J25" s="9">
        <v>190</v>
      </c>
      <c r="K25" s="10">
        <f t="shared" si="0"/>
        <v>1055</v>
      </c>
      <c r="L25" s="11">
        <f>AVERAGE(E25:J25)</f>
        <v>175.83333333333334</v>
      </c>
    </row>
    <row r="26" spans="1:12" ht="15">
      <c r="A26" s="9">
        <v>23</v>
      </c>
      <c r="B26" s="7" t="s">
        <v>121</v>
      </c>
      <c r="C26" s="7" t="s">
        <v>83</v>
      </c>
      <c r="D26" s="8">
        <v>30</v>
      </c>
      <c r="E26" s="9">
        <v>127</v>
      </c>
      <c r="F26" s="9">
        <v>147</v>
      </c>
      <c r="G26" s="9">
        <v>214</v>
      </c>
      <c r="H26" s="9">
        <v>202</v>
      </c>
      <c r="I26" s="9">
        <v>170</v>
      </c>
      <c r="J26" s="9">
        <v>194</v>
      </c>
      <c r="K26" s="10">
        <f t="shared" si="0"/>
        <v>1054</v>
      </c>
      <c r="L26" s="11">
        <f aca="true" t="shared" si="2" ref="L26:L41">AVERAGE(E26:J26)</f>
        <v>175.66666666666666</v>
      </c>
    </row>
    <row r="27" spans="1:12" ht="15">
      <c r="A27" s="9">
        <v>24</v>
      </c>
      <c r="B27" s="7" t="s">
        <v>102</v>
      </c>
      <c r="C27" s="7" t="s">
        <v>71</v>
      </c>
      <c r="D27" s="8">
        <v>13</v>
      </c>
      <c r="E27" s="9">
        <v>167</v>
      </c>
      <c r="F27" s="9">
        <v>160</v>
      </c>
      <c r="G27" s="9">
        <v>161</v>
      </c>
      <c r="H27" s="9">
        <v>191</v>
      </c>
      <c r="I27" s="9">
        <v>176</v>
      </c>
      <c r="J27" s="9">
        <v>192</v>
      </c>
      <c r="K27" s="10">
        <f t="shared" si="0"/>
        <v>1047</v>
      </c>
      <c r="L27" s="11">
        <f t="shared" si="2"/>
        <v>174.5</v>
      </c>
    </row>
    <row r="28" spans="1:12" ht="15">
      <c r="A28" s="9">
        <v>25</v>
      </c>
      <c r="B28" s="7" t="s">
        <v>120</v>
      </c>
      <c r="C28" s="7" t="s">
        <v>77</v>
      </c>
      <c r="D28" s="8">
        <v>29</v>
      </c>
      <c r="E28" s="9">
        <v>153</v>
      </c>
      <c r="F28" s="9">
        <v>160</v>
      </c>
      <c r="G28" s="9">
        <v>204</v>
      </c>
      <c r="H28" s="9">
        <v>146</v>
      </c>
      <c r="I28" s="9">
        <v>205</v>
      </c>
      <c r="J28" s="9">
        <v>175</v>
      </c>
      <c r="K28" s="10">
        <f t="shared" si="0"/>
        <v>1043</v>
      </c>
      <c r="L28" s="11">
        <f t="shared" si="2"/>
        <v>173.83333333333334</v>
      </c>
    </row>
    <row r="29" spans="1:12" ht="15">
      <c r="A29" s="9">
        <v>26</v>
      </c>
      <c r="B29" s="7" t="s">
        <v>190</v>
      </c>
      <c r="C29" s="7" t="s">
        <v>191</v>
      </c>
      <c r="D29" s="8">
        <v>20</v>
      </c>
      <c r="E29" s="9">
        <v>163</v>
      </c>
      <c r="F29" s="9">
        <v>167</v>
      </c>
      <c r="G29" s="9">
        <v>167</v>
      </c>
      <c r="H29" s="9">
        <v>161</v>
      </c>
      <c r="I29" s="9">
        <v>181</v>
      </c>
      <c r="J29" s="9">
        <v>202</v>
      </c>
      <c r="K29" s="10">
        <f t="shared" si="0"/>
        <v>1041</v>
      </c>
      <c r="L29" s="11">
        <f t="shared" si="2"/>
        <v>173.5</v>
      </c>
    </row>
    <row r="30" spans="1:12" ht="15">
      <c r="A30" s="9">
        <v>27</v>
      </c>
      <c r="B30" s="7" t="s">
        <v>160</v>
      </c>
      <c r="C30" s="7" t="s">
        <v>155</v>
      </c>
      <c r="D30" s="8">
        <v>1</v>
      </c>
      <c r="E30" s="9">
        <v>160</v>
      </c>
      <c r="F30" s="9">
        <v>169</v>
      </c>
      <c r="G30" s="9">
        <v>181</v>
      </c>
      <c r="H30" s="9">
        <v>189</v>
      </c>
      <c r="I30" s="9">
        <v>150</v>
      </c>
      <c r="J30" s="9">
        <v>174</v>
      </c>
      <c r="K30" s="10">
        <f t="shared" si="0"/>
        <v>1023</v>
      </c>
      <c r="L30" s="11">
        <f t="shared" si="2"/>
        <v>170.5</v>
      </c>
    </row>
    <row r="31" spans="1:12" ht="15">
      <c r="A31" s="9">
        <v>28</v>
      </c>
      <c r="B31" s="7" t="s">
        <v>89</v>
      </c>
      <c r="C31" s="7" t="s">
        <v>61</v>
      </c>
      <c r="D31" s="8">
        <v>1</v>
      </c>
      <c r="E31" s="9">
        <v>181</v>
      </c>
      <c r="F31" s="9">
        <v>199</v>
      </c>
      <c r="G31" s="9">
        <v>171</v>
      </c>
      <c r="H31" s="9">
        <v>155</v>
      </c>
      <c r="I31" s="9">
        <v>144</v>
      </c>
      <c r="J31" s="9">
        <v>172</v>
      </c>
      <c r="K31" s="10">
        <f t="shared" si="0"/>
        <v>1022</v>
      </c>
      <c r="L31" s="11">
        <f t="shared" si="2"/>
        <v>170.33333333333334</v>
      </c>
    </row>
    <row r="32" spans="1:12" ht="15">
      <c r="A32" s="9">
        <v>29</v>
      </c>
      <c r="B32" s="7" t="s">
        <v>112</v>
      </c>
      <c r="C32" s="7" t="s">
        <v>80</v>
      </c>
      <c r="D32" s="8">
        <v>23</v>
      </c>
      <c r="E32" s="9">
        <v>174</v>
      </c>
      <c r="F32" s="9">
        <v>171</v>
      </c>
      <c r="G32" s="9">
        <v>169</v>
      </c>
      <c r="H32" s="9">
        <v>168</v>
      </c>
      <c r="I32" s="9">
        <v>213</v>
      </c>
      <c r="J32" s="9">
        <v>126</v>
      </c>
      <c r="K32" s="10">
        <f t="shared" si="0"/>
        <v>1021</v>
      </c>
      <c r="L32" s="11">
        <f t="shared" si="2"/>
        <v>170.16666666666666</v>
      </c>
    </row>
    <row r="33" spans="1:12" ht="15">
      <c r="A33" s="9">
        <v>30</v>
      </c>
      <c r="B33" s="7" t="s">
        <v>115</v>
      </c>
      <c r="C33" s="7" t="s">
        <v>83</v>
      </c>
      <c r="D33" s="8">
        <v>26</v>
      </c>
      <c r="E33" s="9">
        <v>164</v>
      </c>
      <c r="F33" s="9">
        <v>167</v>
      </c>
      <c r="G33" s="9">
        <v>202</v>
      </c>
      <c r="H33" s="9">
        <v>181</v>
      </c>
      <c r="I33" s="9">
        <v>142</v>
      </c>
      <c r="J33" s="9">
        <v>162</v>
      </c>
      <c r="K33" s="10">
        <f t="shared" si="0"/>
        <v>1018</v>
      </c>
      <c r="L33" s="11">
        <f t="shared" si="2"/>
        <v>169.66666666666666</v>
      </c>
    </row>
    <row r="34" spans="1:12" ht="15">
      <c r="A34" s="9">
        <v>31</v>
      </c>
      <c r="B34" s="7" t="s">
        <v>109</v>
      </c>
      <c r="C34" s="7" t="s">
        <v>77</v>
      </c>
      <c r="D34" s="8">
        <v>20</v>
      </c>
      <c r="E34" s="9">
        <v>174</v>
      </c>
      <c r="F34" s="9">
        <v>158</v>
      </c>
      <c r="G34" s="9">
        <v>201</v>
      </c>
      <c r="H34" s="9">
        <v>157</v>
      </c>
      <c r="I34" s="9">
        <v>173</v>
      </c>
      <c r="J34" s="9">
        <v>149</v>
      </c>
      <c r="K34" s="10">
        <f t="shared" si="0"/>
        <v>1012</v>
      </c>
      <c r="L34" s="11">
        <f t="shared" si="2"/>
        <v>168.66666666666666</v>
      </c>
    </row>
    <row r="35" spans="1:12" ht="15">
      <c r="A35" s="9">
        <v>32</v>
      </c>
      <c r="B35" s="7" t="s">
        <v>123</v>
      </c>
      <c r="C35" s="7" t="s">
        <v>83</v>
      </c>
      <c r="D35" s="8">
        <v>31</v>
      </c>
      <c r="E35" s="9">
        <v>143</v>
      </c>
      <c r="F35" s="9">
        <v>125</v>
      </c>
      <c r="G35" s="9">
        <v>166</v>
      </c>
      <c r="H35" s="9">
        <v>223</v>
      </c>
      <c r="I35" s="9">
        <v>174</v>
      </c>
      <c r="J35" s="9">
        <v>179</v>
      </c>
      <c r="K35" s="10">
        <f t="shared" si="0"/>
        <v>1010</v>
      </c>
      <c r="L35" s="11">
        <f t="shared" si="2"/>
        <v>168.33333333333334</v>
      </c>
    </row>
    <row r="36" spans="1:12" ht="15">
      <c r="A36" s="9">
        <v>33</v>
      </c>
      <c r="B36" s="7" t="s">
        <v>98</v>
      </c>
      <c r="C36" s="7" t="s">
        <v>67</v>
      </c>
      <c r="D36" s="8">
        <v>10</v>
      </c>
      <c r="E36" s="9">
        <v>191</v>
      </c>
      <c r="F36" s="9">
        <v>144</v>
      </c>
      <c r="G36" s="9">
        <v>152</v>
      </c>
      <c r="H36" s="9">
        <v>187</v>
      </c>
      <c r="I36" s="9">
        <v>165</v>
      </c>
      <c r="J36" s="9">
        <v>166</v>
      </c>
      <c r="K36" s="10">
        <f aca="true" t="shared" si="3" ref="K36:K67">SUM(E36:J36)</f>
        <v>1005</v>
      </c>
      <c r="L36" s="11">
        <f t="shared" si="2"/>
        <v>167.5</v>
      </c>
    </row>
    <row r="37" spans="1:12" ht="15">
      <c r="A37" s="9">
        <v>34</v>
      </c>
      <c r="B37" s="7" t="s">
        <v>124</v>
      </c>
      <c r="C37" s="7" t="s">
        <v>87</v>
      </c>
      <c r="D37" s="8">
        <v>31</v>
      </c>
      <c r="E37" s="9">
        <v>170</v>
      </c>
      <c r="F37" s="9">
        <v>151</v>
      </c>
      <c r="G37" s="9">
        <v>166</v>
      </c>
      <c r="H37" s="9">
        <v>164</v>
      </c>
      <c r="I37" s="9">
        <v>193</v>
      </c>
      <c r="J37" s="9">
        <v>157</v>
      </c>
      <c r="K37" s="10">
        <f t="shared" si="3"/>
        <v>1001</v>
      </c>
      <c r="L37" s="11">
        <f t="shared" si="2"/>
        <v>166.83333333333334</v>
      </c>
    </row>
    <row r="38" spans="1:12" ht="15">
      <c r="A38" s="9">
        <v>35</v>
      </c>
      <c r="B38" s="7" t="s">
        <v>114</v>
      </c>
      <c r="C38" s="7" t="s">
        <v>82</v>
      </c>
      <c r="D38" s="8">
        <v>25</v>
      </c>
      <c r="E38" s="9">
        <v>137</v>
      </c>
      <c r="F38" s="9">
        <v>162</v>
      </c>
      <c r="G38" s="9">
        <v>175</v>
      </c>
      <c r="H38" s="9">
        <v>181</v>
      </c>
      <c r="I38" s="9">
        <v>172</v>
      </c>
      <c r="J38" s="9">
        <v>170</v>
      </c>
      <c r="K38" s="10">
        <f t="shared" si="3"/>
        <v>997</v>
      </c>
      <c r="L38" s="11">
        <f t="shared" si="2"/>
        <v>166.16666666666666</v>
      </c>
    </row>
    <row r="39" spans="1:12" ht="15">
      <c r="A39" s="9">
        <v>36</v>
      </c>
      <c r="B39" s="7" t="s">
        <v>93</v>
      </c>
      <c r="C39" s="7" t="s">
        <v>65</v>
      </c>
      <c r="D39" s="8">
        <v>6</v>
      </c>
      <c r="E39" s="9">
        <v>128</v>
      </c>
      <c r="F39" s="9">
        <v>153</v>
      </c>
      <c r="G39" s="9">
        <v>175</v>
      </c>
      <c r="H39" s="9">
        <v>183</v>
      </c>
      <c r="I39" s="9">
        <v>184</v>
      </c>
      <c r="J39" s="9">
        <v>170</v>
      </c>
      <c r="K39" s="10">
        <f t="shared" si="3"/>
        <v>993</v>
      </c>
      <c r="L39" s="11">
        <f t="shared" si="2"/>
        <v>165.5</v>
      </c>
    </row>
    <row r="40" spans="1:12" ht="15">
      <c r="A40" s="9">
        <v>37</v>
      </c>
      <c r="B40" s="7" t="s">
        <v>184</v>
      </c>
      <c r="C40" s="7" t="s">
        <v>193</v>
      </c>
      <c r="D40" s="8">
        <v>35</v>
      </c>
      <c r="E40" s="9">
        <v>148</v>
      </c>
      <c r="F40" s="9">
        <v>210</v>
      </c>
      <c r="G40" s="9">
        <v>171</v>
      </c>
      <c r="H40" s="9">
        <v>138</v>
      </c>
      <c r="I40" s="9">
        <v>125</v>
      </c>
      <c r="J40" s="9">
        <v>200</v>
      </c>
      <c r="K40" s="10">
        <f t="shared" si="3"/>
        <v>992</v>
      </c>
      <c r="L40" s="11">
        <f t="shared" si="2"/>
        <v>165.33333333333334</v>
      </c>
    </row>
    <row r="41" spans="1:12" ht="15">
      <c r="A41" s="9">
        <v>38</v>
      </c>
      <c r="B41" s="7" t="s">
        <v>100</v>
      </c>
      <c r="C41" s="7" t="s">
        <v>67</v>
      </c>
      <c r="D41" s="8">
        <v>12</v>
      </c>
      <c r="E41" s="9">
        <v>184</v>
      </c>
      <c r="F41" s="9">
        <v>145</v>
      </c>
      <c r="G41" s="9">
        <v>126</v>
      </c>
      <c r="H41" s="9">
        <v>157</v>
      </c>
      <c r="I41" s="9">
        <v>157</v>
      </c>
      <c r="J41" s="9">
        <v>223</v>
      </c>
      <c r="K41" s="10">
        <f t="shared" si="3"/>
        <v>992</v>
      </c>
      <c r="L41" s="11">
        <f t="shared" si="2"/>
        <v>165.33333333333334</v>
      </c>
    </row>
    <row r="42" spans="1:12" ht="15">
      <c r="A42" s="9">
        <v>39</v>
      </c>
      <c r="B42" s="7" t="s">
        <v>107</v>
      </c>
      <c r="C42" s="7" t="s">
        <v>71</v>
      </c>
      <c r="D42" s="8">
        <v>17</v>
      </c>
      <c r="E42" s="9">
        <v>190</v>
      </c>
      <c r="F42" s="9">
        <v>186</v>
      </c>
      <c r="G42" s="9">
        <v>139</v>
      </c>
      <c r="H42" s="9">
        <v>165</v>
      </c>
      <c r="I42" s="9">
        <v>125</v>
      </c>
      <c r="J42" s="9">
        <v>185</v>
      </c>
      <c r="K42" s="10">
        <f t="shared" si="3"/>
        <v>990</v>
      </c>
      <c r="L42" s="11">
        <f aca="true" t="shared" si="4" ref="L42:L49">AVERAGE(E42:J42)</f>
        <v>165</v>
      </c>
    </row>
    <row r="43" spans="1:12" ht="15">
      <c r="A43" s="9">
        <v>40</v>
      </c>
      <c r="B43" s="7" t="s">
        <v>189</v>
      </c>
      <c r="C43" s="7" t="s">
        <v>134</v>
      </c>
      <c r="D43" s="8">
        <v>19</v>
      </c>
      <c r="E43" s="9">
        <v>187</v>
      </c>
      <c r="F43" s="9">
        <v>132</v>
      </c>
      <c r="G43" s="9">
        <v>201</v>
      </c>
      <c r="H43" s="9">
        <v>143</v>
      </c>
      <c r="I43" s="9">
        <v>182</v>
      </c>
      <c r="J43" s="9">
        <v>144</v>
      </c>
      <c r="K43" s="10">
        <f t="shared" si="3"/>
        <v>989</v>
      </c>
      <c r="L43" s="11">
        <f t="shared" si="4"/>
        <v>164.83333333333334</v>
      </c>
    </row>
    <row r="44" spans="1:12" ht="15">
      <c r="A44" s="9">
        <v>41</v>
      </c>
      <c r="B44" s="7" t="s">
        <v>194</v>
      </c>
      <c r="C44" s="7" t="s">
        <v>136</v>
      </c>
      <c r="D44" s="8">
        <v>30</v>
      </c>
      <c r="E44" s="9">
        <v>126</v>
      </c>
      <c r="F44" s="9">
        <v>136</v>
      </c>
      <c r="G44" s="9">
        <v>165</v>
      </c>
      <c r="H44" s="9">
        <v>177</v>
      </c>
      <c r="I44" s="9">
        <v>177</v>
      </c>
      <c r="J44" s="9">
        <v>206</v>
      </c>
      <c r="K44" s="10">
        <f t="shared" si="3"/>
        <v>987</v>
      </c>
      <c r="L44" s="11">
        <f t="shared" si="4"/>
        <v>164.5</v>
      </c>
    </row>
    <row r="45" spans="1:12" ht="15">
      <c r="A45" s="9">
        <v>42</v>
      </c>
      <c r="B45" s="7" t="s">
        <v>126</v>
      </c>
      <c r="C45" s="7" t="s">
        <v>86</v>
      </c>
      <c r="D45" s="8">
        <v>33</v>
      </c>
      <c r="E45" s="9">
        <v>196</v>
      </c>
      <c r="F45" s="9">
        <v>119</v>
      </c>
      <c r="G45" s="9">
        <v>129</v>
      </c>
      <c r="H45" s="9">
        <v>167</v>
      </c>
      <c r="I45" s="9">
        <v>180</v>
      </c>
      <c r="J45" s="9">
        <v>192</v>
      </c>
      <c r="K45" s="10">
        <f t="shared" si="3"/>
        <v>983</v>
      </c>
      <c r="L45" s="11">
        <f t="shared" si="4"/>
        <v>163.83333333333334</v>
      </c>
    </row>
    <row r="46" spans="1:12" ht="15">
      <c r="A46" s="9">
        <v>43</v>
      </c>
      <c r="B46" s="7" t="s">
        <v>91</v>
      </c>
      <c r="C46" s="7" t="s">
        <v>63</v>
      </c>
      <c r="D46" s="8">
        <v>3</v>
      </c>
      <c r="E46" s="9">
        <v>132</v>
      </c>
      <c r="F46" s="9">
        <v>174</v>
      </c>
      <c r="G46" s="9">
        <v>169</v>
      </c>
      <c r="H46" s="9">
        <v>193</v>
      </c>
      <c r="I46" s="9">
        <v>169</v>
      </c>
      <c r="J46" s="9">
        <v>142</v>
      </c>
      <c r="K46" s="10">
        <f t="shared" si="3"/>
        <v>979</v>
      </c>
      <c r="L46" s="11">
        <f t="shared" si="4"/>
        <v>163.16666666666666</v>
      </c>
    </row>
    <row r="47" spans="1:12" ht="15">
      <c r="A47" s="9">
        <v>44</v>
      </c>
      <c r="B47" s="7" t="s">
        <v>96</v>
      </c>
      <c r="C47" s="7" t="s">
        <v>65</v>
      </c>
      <c r="D47" s="8">
        <v>8</v>
      </c>
      <c r="E47" s="9">
        <v>163</v>
      </c>
      <c r="F47" s="9">
        <v>175</v>
      </c>
      <c r="G47" s="9">
        <v>174</v>
      </c>
      <c r="H47" s="9">
        <v>131</v>
      </c>
      <c r="I47" s="9">
        <v>153</v>
      </c>
      <c r="J47" s="9">
        <v>173</v>
      </c>
      <c r="K47" s="10">
        <f t="shared" si="3"/>
        <v>969</v>
      </c>
      <c r="L47" s="11">
        <f t="shared" si="4"/>
        <v>161.5</v>
      </c>
    </row>
    <row r="48" spans="1:12" ht="15">
      <c r="A48" s="9">
        <v>45</v>
      </c>
      <c r="B48" s="7" t="s">
        <v>163</v>
      </c>
      <c r="C48" s="7" t="s">
        <v>155</v>
      </c>
      <c r="D48" s="8">
        <v>4</v>
      </c>
      <c r="E48" s="9">
        <v>156</v>
      </c>
      <c r="F48" s="9">
        <v>168</v>
      </c>
      <c r="G48" s="9">
        <v>141</v>
      </c>
      <c r="H48" s="9">
        <v>123</v>
      </c>
      <c r="I48" s="9">
        <v>179</v>
      </c>
      <c r="J48" s="9">
        <v>167</v>
      </c>
      <c r="K48" s="10">
        <f t="shared" si="3"/>
        <v>934</v>
      </c>
      <c r="L48" s="11">
        <f t="shared" si="4"/>
        <v>155.66666666666666</v>
      </c>
    </row>
    <row r="49" spans="1:12" ht="15">
      <c r="A49" s="9">
        <v>46</v>
      </c>
      <c r="B49" s="7" t="s">
        <v>195</v>
      </c>
      <c r="C49" s="7" t="s">
        <v>85</v>
      </c>
      <c r="D49" s="8">
        <v>34</v>
      </c>
      <c r="E49" s="9">
        <v>165</v>
      </c>
      <c r="F49" s="9">
        <v>157</v>
      </c>
      <c r="G49" s="9">
        <v>129</v>
      </c>
      <c r="H49" s="9">
        <v>131</v>
      </c>
      <c r="I49" s="9">
        <v>170</v>
      </c>
      <c r="J49" s="9">
        <v>181</v>
      </c>
      <c r="K49" s="10">
        <f t="shared" si="3"/>
        <v>933</v>
      </c>
      <c r="L49" s="11">
        <f t="shared" si="4"/>
        <v>155.5</v>
      </c>
    </row>
    <row r="50" spans="1:12" ht="15">
      <c r="A50" s="9">
        <v>47</v>
      </c>
      <c r="B50" s="7" t="s">
        <v>128</v>
      </c>
      <c r="C50" s="7" t="s">
        <v>88</v>
      </c>
      <c r="D50" s="8">
        <v>35</v>
      </c>
      <c r="E50" s="9">
        <v>115</v>
      </c>
      <c r="F50" s="9">
        <v>143</v>
      </c>
      <c r="G50" s="9">
        <v>181</v>
      </c>
      <c r="H50" s="9">
        <v>152</v>
      </c>
      <c r="I50" s="9">
        <v>153</v>
      </c>
      <c r="J50" s="9">
        <v>151</v>
      </c>
      <c r="K50" s="10">
        <f t="shared" si="3"/>
        <v>895</v>
      </c>
      <c r="L50" s="11">
        <f>AVERAGE(E50:J50)</f>
        <v>149.16666666666666</v>
      </c>
    </row>
    <row r="51" spans="1:12" ht="15">
      <c r="A51" s="9">
        <v>48</v>
      </c>
      <c r="B51" s="7" t="s">
        <v>117</v>
      </c>
      <c r="C51" s="7" t="s">
        <v>83</v>
      </c>
      <c r="D51" s="8">
        <v>27</v>
      </c>
      <c r="E51" s="9">
        <v>170</v>
      </c>
      <c r="F51" s="9">
        <v>133</v>
      </c>
      <c r="G51" s="9">
        <v>136</v>
      </c>
      <c r="H51" s="9">
        <v>133</v>
      </c>
      <c r="I51" s="9">
        <v>142</v>
      </c>
      <c r="J51" s="9">
        <v>161</v>
      </c>
      <c r="K51" s="10">
        <f t="shared" si="3"/>
        <v>875</v>
      </c>
      <c r="L51" s="11">
        <f>AVERAGE(E51:J51)</f>
        <v>145.83333333333334</v>
      </c>
    </row>
    <row r="52" spans="1:12" ht="15">
      <c r="A52" s="9">
        <v>49</v>
      </c>
      <c r="B52" s="7" t="s">
        <v>90</v>
      </c>
      <c r="C52" s="7" t="s">
        <v>62</v>
      </c>
      <c r="D52" s="8">
        <v>2</v>
      </c>
      <c r="E52" s="9">
        <v>140</v>
      </c>
      <c r="F52" s="9">
        <v>103</v>
      </c>
      <c r="G52" s="9">
        <v>145</v>
      </c>
      <c r="H52" s="9">
        <v>129</v>
      </c>
      <c r="I52" s="9">
        <v>176</v>
      </c>
      <c r="J52" s="9">
        <v>170</v>
      </c>
      <c r="K52" s="10">
        <f t="shared" si="3"/>
        <v>863</v>
      </c>
      <c r="L52" s="11">
        <f>AVERAGE(E52:J52)</f>
        <v>143.83333333333334</v>
      </c>
    </row>
    <row r="53" spans="1:12" ht="15">
      <c r="A53" s="9">
        <v>50</v>
      </c>
      <c r="B53" s="7" t="s">
        <v>192</v>
      </c>
      <c r="C53" s="7" t="s">
        <v>134</v>
      </c>
      <c r="D53" s="8">
        <v>22</v>
      </c>
      <c r="E53" s="9">
        <v>136</v>
      </c>
      <c r="F53" s="9">
        <v>115</v>
      </c>
      <c r="G53" s="9">
        <v>126</v>
      </c>
      <c r="H53" s="9">
        <v>145</v>
      </c>
      <c r="I53" s="9">
        <v>139</v>
      </c>
      <c r="J53" s="9">
        <v>156</v>
      </c>
      <c r="K53" s="10">
        <f t="shared" si="3"/>
        <v>817</v>
      </c>
      <c r="L53" s="11">
        <f>AVERAGE(E53:J53)</f>
        <v>136.16666666666666</v>
      </c>
    </row>
  </sheetData>
  <sheetProtection/>
  <mergeCells count="3">
    <mergeCell ref="A1:B1"/>
    <mergeCell ref="E1:J1"/>
    <mergeCell ref="K1:L1"/>
  </mergeCells>
  <printOptions/>
  <pageMargins left="0.75" right="0.75" top="1" bottom="1" header="0.5" footer="0.5"/>
  <pageSetup horizontalDpi="600" verticalDpi="600" orientation="landscape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4"/>
  <sheetViews>
    <sheetView zoomScalePageLayoutView="0" workbookViewId="0" topLeftCell="A3">
      <selection activeCell="K4" sqref="K4:K9"/>
    </sheetView>
  </sheetViews>
  <sheetFormatPr defaultColWidth="9.140625" defaultRowHeight="12.75"/>
  <cols>
    <col min="1" max="1" width="5.57421875" style="1" bestFit="1" customWidth="1"/>
    <col min="2" max="3" width="27.140625" style="2" customWidth="1"/>
    <col min="4" max="4" width="6.57421875" style="2" bestFit="1" customWidth="1"/>
    <col min="5" max="10" width="9.57421875" style="2" bestFit="1" customWidth="1"/>
    <col min="11" max="11" width="11.140625" style="2" customWidth="1"/>
    <col min="12" max="12" width="11.140625" style="2" bestFit="1" customWidth="1"/>
    <col min="13" max="13" width="11.57421875" style="1" bestFit="1" customWidth="1"/>
    <col min="14" max="16384" width="9.140625" style="2" customWidth="1"/>
  </cols>
  <sheetData>
    <row r="1" spans="1:12" ht="15">
      <c r="A1" s="90" t="s">
        <v>12</v>
      </c>
      <c r="B1" s="89"/>
      <c r="C1" s="60"/>
      <c r="E1" s="91"/>
      <c r="F1" s="89"/>
      <c r="G1" s="89"/>
      <c r="H1" s="89"/>
      <c r="I1" s="89"/>
      <c r="J1" s="89"/>
      <c r="K1" s="92"/>
      <c r="L1" s="92"/>
    </row>
    <row r="2" ht="15.75" thickBot="1"/>
    <row r="3" spans="1:13" s="3" customFormat="1" ht="15">
      <c r="A3" s="4" t="s">
        <v>0</v>
      </c>
      <c r="B3" s="5" t="s">
        <v>1</v>
      </c>
      <c r="C3" s="5" t="s">
        <v>59</v>
      </c>
      <c r="D3" s="5" t="s">
        <v>2</v>
      </c>
      <c r="E3" s="5" t="s">
        <v>3</v>
      </c>
      <c r="F3" s="5" t="s">
        <v>4</v>
      </c>
      <c r="G3" s="5" t="s">
        <v>5</v>
      </c>
      <c r="H3" s="5" t="s">
        <v>6</v>
      </c>
      <c r="I3" s="5" t="s">
        <v>7</v>
      </c>
      <c r="J3" s="5" t="s">
        <v>8</v>
      </c>
      <c r="K3" s="5" t="s">
        <v>9</v>
      </c>
      <c r="L3" s="5" t="s">
        <v>10</v>
      </c>
      <c r="M3" s="46" t="s">
        <v>44</v>
      </c>
    </row>
    <row r="4" spans="1:14" ht="15">
      <c r="A4" s="6">
        <v>1</v>
      </c>
      <c r="B4" s="7" t="s">
        <v>149</v>
      </c>
      <c r="C4" s="7" t="s">
        <v>135</v>
      </c>
      <c r="D4" s="12">
        <v>21</v>
      </c>
      <c r="E4" s="9">
        <v>176</v>
      </c>
      <c r="F4" s="9">
        <v>179</v>
      </c>
      <c r="G4" s="9">
        <v>199</v>
      </c>
      <c r="H4" s="9">
        <v>188</v>
      </c>
      <c r="I4" s="9">
        <v>213</v>
      </c>
      <c r="J4" s="9">
        <v>185</v>
      </c>
      <c r="K4" s="10">
        <f aca="true" t="shared" si="0" ref="K4:K24">SUM(E4:J4)</f>
        <v>1140</v>
      </c>
      <c r="L4" s="11">
        <f aca="true" t="shared" si="1" ref="L4:L11">AVERAGE(E4:J4)</f>
        <v>190</v>
      </c>
      <c r="M4" s="9">
        <f aca="true" t="shared" si="2" ref="M4:M24">MAX(E4:J4)</f>
        <v>213</v>
      </c>
      <c r="N4" s="45"/>
    </row>
    <row r="5" spans="1:13" ht="15">
      <c r="A5" s="6">
        <v>2</v>
      </c>
      <c r="B5" s="7" t="s">
        <v>141</v>
      </c>
      <c r="C5" s="7" t="s">
        <v>131</v>
      </c>
      <c r="D5" s="12">
        <v>3</v>
      </c>
      <c r="E5" s="9">
        <v>114</v>
      </c>
      <c r="F5" s="9">
        <v>201</v>
      </c>
      <c r="G5" s="9">
        <v>225</v>
      </c>
      <c r="H5" s="9">
        <v>181</v>
      </c>
      <c r="I5" s="9">
        <v>219</v>
      </c>
      <c r="J5" s="9">
        <v>189</v>
      </c>
      <c r="K5" s="10">
        <f t="shared" si="0"/>
        <v>1129</v>
      </c>
      <c r="L5" s="11">
        <f t="shared" si="1"/>
        <v>188.16666666666666</v>
      </c>
      <c r="M5" s="9">
        <f t="shared" si="2"/>
        <v>225</v>
      </c>
    </row>
    <row r="6" spans="1:13" ht="15">
      <c r="A6" s="6">
        <v>3</v>
      </c>
      <c r="B6" s="7" t="s">
        <v>152</v>
      </c>
      <c r="C6" s="7" t="s">
        <v>137</v>
      </c>
      <c r="D6" s="12">
        <v>27</v>
      </c>
      <c r="E6" s="9">
        <v>175</v>
      </c>
      <c r="F6" s="9">
        <v>199</v>
      </c>
      <c r="G6" s="9">
        <v>176</v>
      </c>
      <c r="H6" s="9">
        <v>199</v>
      </c>
      <c r="I6" s="9">
        <v>176</v>
      </c>
      <c r="J6" s="9">
        <v>175</v>
      </c>
      <c r="K6" s="10">
        <f t="shared" si="0"/>
        <v>1100</v>
      </c>
      <c r="L6" s="11">
        <f t="shared" si="1"/>
        <v>183.33333333333334</v>
      </c>
      <c r="M6" s="9">
        <f t="shared" si="2"/>
        <v>199</v>
      </c>
    </row>
    <row r="7" spans="1:13" ht="15">
      <c r="A7" s="6">
        <v>4</v>
      </c>
      <c r="B7" s="7" t="s">
        <v>140</v>
      </c>
      <c r="C7" s="7" t="s">
        <v>130</v>
      </c>
      <c r="D7" s="12">
        <v>1</v>
      </c>
      <c r="E7" s="9">
        <v>136</v>
      </c>
      <c r="F7" s="9">
        <v>189</v>
      </c>
      <c r="G7" s="9">
        <v>223</v>
      </c>
      <c r="H7" s="9">
        <v>164</v>
      </c>
      <c r="I7" s="9">
        <v>194</v>
      </c>
      <c r="J7" s="9">
        <v>176</v>
      </c>
      <c r="K7" s="10">
        <f t="shared" si="0"/>
        <v>1082</v>
      </c>
      <c r="L7" s="11">
        <f t="shared" si="1"/>
        <v>180.33333333333334</v>
      </c>
      <c r="M7" s="9">
        <f t="shared" si="2"/>
        <v>223</v>
      </c>
    </row>
    <row r="8" spans="1:13" ht="15">
      <c r="A8" s="6">
        <v>5</v>
      </c>
      <c r="B8" s="7" t="s">
        <v>129</v>
      </c>
      <c r="C8" s="7" t="s">
        <v>74</v>
      </c>
      <c r="D8" s="12">
        <v>15</v>
      </c>
      <c r="E8" s="9">
        <v>197</v>
      </c>
      <c r="F8" s="9">
        <v>176</v>
      </c>
      <c r="G8" s="9">
        <v>180</v>
      </c>
      <c r="H8" s="9">
        <v>178</v>
      </c>
      <c r="I8" s="9">
        <v>148</v>
      </c>
      <c r="J8" s="9">
        <v>146</v>
      </c>
      <c r="K8" s="10">
        <f t="shared" si="0"/>
        <v>1025</v>
      </c>
      <c r="L8" s="11">
        <f t="shared" si="1"/>
        <v>170.83333333333334</v>
      </c>
      <c r="M8" s="9">
        <f t="shared" si="2"/>
        <v>197</v>
      </c>
    </row>
    <row r="9" spans="1:13" ht="15">
      <c r="A9" s="6">
        <v>6</v>
      </c>
      <c r="B9" s="7" t="s">
        <v>154</v>
      </c>
      <c r="C9" s="7" t="s">
        <v>139</v>
      </c>
      <c r="D9" s="12">
        <v>29</v>
      </c>
      <c r="E9" s="9">
        <v>189</v>
      </c>
      <c r="F9" s="9">
        <v>155</v>
      </c>
      <c r="G9" s="9">
        <v>196</v>
      </c>
      <c r="H9" s="9">
        <v>129</v>
      </c>
      <c r="I9" s="9">
        <v>158</v>
      </c>
      <c r="J9" s="9">
        <v>197</v>
      </c>
      <c r="K9" s="10">
        <f t="shared" si="0"/>
        <v>1024</v>
      </c>
      <c r="L9" s="11">
        <f t="shared" si="1"/>
        <v>170.66666666666666</v>
      </c>
      <c r="M9" s="9">
        <f t="shared" si="2"/>
        <v>197</v>
      </c>
    </row>
    <row r="10" spans="1:13" ht="15">
      <c r="A10" s="6">
        <v>7</v>
      </c>
      <c r="B10" s="7" t="s">
        <v>204</v>
      </c>
      <c r="C10" s="7" t="s">
        <v>67</v>
      </c>
      <c r="D10" s="12">
        <v>4</v>
      </c>
      <c r="E10" s="9">
        <v>177</v>
      </c>
      <c r="F10" s="9">
        <v>181</v>
      </c>
      <c r="G10" s="9">
        <v>178</v>
      </c>
      <c r="H10" s="9">
        <v>148</v>
      </c>
      <c r="I10" s="9">
        <v>167</v>
      </c>
      <c r="J10" s="9">
        <v>159</v>
      </c>
      <c r="K10" s="10">
        <f t="shared" si="0"/>
        <v>1010</v>
      </c>
      <c r="L10" s="11">
        <f t="shared" si="1"/>
        <v>168.33333333333334</v>
      </c>
      <c r="M10" s="9">
        <f t="shared" si="2"/>
        <v>181</v>
      </c>
    </row>
    <row r="11" spans="1:13" ht="15">
      <c r="A11" s="6">
        <v>8</v>
      </c>
      <c r="B11" s="7" t="s">
        <v>147</v>
      </c>
      <c r="C11" s="7" t="s">
        <v>134</v>
      </c>
      <c r="D11" s="12">
        <v>18</v>
      </c>
      <c r="E11" s="9">
        <v>167</v>
      </c>
      <c r="F11" s="9">
        <v>161</v>
      </c>
      <c r="G11" s="9">
        <v>165</v>
      </c>
      <c r="H11" s="9">
        <v>156</v>
      </c>
      <c r="I11" s="9">
        <v>181</v>
      </c>
      <c r="J11" s="9">
        <v>176</v>
      </c>
      <c r="K11" s="10">
        <f t="shared" si="0"/>
        <v>1006</v>
      </c>
      <c r="L11" s="11">
        <f t="shared" si="1"/>
        <v>167.66666666666666</v>
      </c>
      <c r="M11" s="9">
        <f t="shared" si="2"/>
        <v>181</v>
      </c>
    </row>
    <row r="12" spans="1:14" ht="15">
      <c r="A12" s="6">
        <v>9</v>
      </c>
      <c r="B12" s="7" t="s">
        <v>205</v>
      </c>
      <c r="C12" s="7" t="s">
        <v>134</v>
      </c>
      <c r="D12" s="12">
        <v>23</v>
      </c>
      <c r="E12" s="9">
        <v>150</v>
      </c>
      <c r="F12" s="9">
        <v>170</v>
      </c>
      <c r="G12" s="9">
        <v>154</v>
      </c>
      <c r="H12" s="9">
        <v>180</v>
      </c>
      <c r="I12" s="9">
        <v>185</v>
      </c>
      <c r="J12" s="9">
        <v>164</v>
      </c>
      <c r="K12" s="10">
        <f t="shared" si="0"/>
        <v>1003</v>
      </c>
      <c r="L12" s="11">
        <f aca="true" t="shared" si="3" ref="L12:L24">AVERAGE(E12:J12)</f>
        <v>167.16666666666666</v>
      </c>
      <c r="M12" s="9">
        <f t="shared" si="2"/>
        <v>185</v>
      </c>
      <c r="N12" s="45"/>
    </row>
    <row r="13" spans="1:13" ht="15">
      <c r="A13" s="6">
        <v>10</v>
      </c>
      <c r="B13" s="7" t="s">
        <v>185</v>
      </c>
      <c r="C13" s="7" t="s">
        <v>186</v>
      </c>
      <c r="D13" s="12">
        <v>9</v>
      </c>
      <c r="E13" s="9">
        <v>124</v>
      </c>
      <c r="F13" s="9">
        <v>188</v>
      </c>
      <c r="G13" s="9">
        <v>182</v>
      </c>
      <c r="H13" s="9">
        <v>145</v>
      </c>
      <c r="I13" s="9">
        <v>146</v>
      </c>
      <c r="J13" s="9">
        <v>214</v>
      </c>
      <c r="K13" s="10">
        <f t="shared" si="0"/>
        <v>999</v>
      </c>
      <c r="L13" s="11">
        <f t="shared" si="3"/>
        <v>166.5</v>
      </c>
      <c r="M13" s="9">
        <f t="shared" si="2"/>
        <v>214</v>
      </c>
    </row>
    <row r="14" spans="1:13" ht="15">
      <c r="A14" s="6">
        <v>11</v>
      </c>
      <c r="B14" s="7" t="s">
        <v>151</v>
      </c>
      <c r="C14" s="7" t="s">
        <v>136</v>
      </c>
      <c r="D14" s="12">
        <v>25</v>
      </c>
      <c r="E14" s="9">
        <v>159</v>
      </c>
      <c r="F14" s="9">
        <v>166</v>
      </c>
      <c r="G14" s="9">
        <v>156</v>
      </c>
      <c r="H14" s="9">
        <v>161</v>
      </c>
      <c r="I14" s="9">
        <v>161</v>
      </c>
      <c r="J14" s="9">
        <v>193</v>
      </c>
      <c r="K14" s="10">
        <f t="shared" si="0"/>
        <v>996</v>
      </c>
      <c r="L14" s="11">
        <f t="shared" si="3"/>
        <v>166</v>
      </c>
      <c r="M14" s="9">
        <f t="shared" si="2"/>
        <v>193</v>
      </c>
    </row>
    <row r="15" spans="1:13" ht="15">
      <c r="A15" s="6">
        <v>12</v>
      </c>
      <c r="B15" s="7" t="s">
        <v>145</v>
      </c>
      <c r="C15" s="7" t="s">
        <v>68</v>
      </c>
      <c r="D15" s="12">
        <v>11</v>
      </c>
      <c r="E15" s="9">
        <v>166</v>
      </c>
      <c r="F15" s="9">
        <v>212</v>
      </c>
      <c r="G15" s="9">
        <v>167</v>
      </c>
      <c r="H15" s="9">
        <v>162</v>
      </c>
      <c r="I15" s="9">
        <v>132</v>
      </c>
      <c r="J15" s="9">
        <v>146</v>
      </c>
      <c r="K15" s="10">
        <f t="shared" si="0"/>
        <v>985</v>
      </c>
      <c r="L15" s="11">
        <f t="shared" si="3"/>
        <v>164.16666666666666</v>
      </c>
      <c r="M15" s="9">
        <f t="shared" si="2"/>
        <v>212</v>
      </c>
    </row>
    <row r="16" spans="1:13" ht="15">
      <c r="A16" s="6">
        <v>13</v>
      </c>
      <c r="B16" s="7" t="s">
        <v>206</v>
      </c>
      <c r="C16" s="7" t="s">
        <v>85</v>
      </c>
      <c r="D16" s="12">
        <v>32</v>
      </c>
      <c r="E16" s="9">
        <v>158</v>
      </c>
      <c r="F16" s="9">
        <v>164</v>
      </c>
      <c r="G16" s="9">
        <v>161</v>
      </c>
      <c r="H16" s="9">
        <v>163</v>
      </c>
      <c r="I16" s="9">
        <v>185</v>
      </c>
      <c r="J16" s="9">
        <v>153</v>
      </c>
      <c r="K16" s="10">
        <f t="shared" si="0"/>
        <v>984</v>
      </c>
      <c r="L16" s="11">
        <f t="shared" si="3"/>
        <v>164</v>
      </c>
      <c r="M16" s="9">
        <f t="shared" si="2"/>
        <v>185</v>
      </c>
    </row>
    <row r="17" spans="1:13" ht="15">
      <c r="A17" s="6">
        <v>14</v>
      </c>
      <c r="B17" s="7" t="s">
        <v>153</v>
      </c>
      <c r="C17" s="7" t="s">
        <v>138</v>
      </c>
      <c r="D17" s="12">
        <v>14</v>
      </c>
      <c r="E17" s="9">
        <v>163</v>
      </c>
      <c r="F17" s="9">
        <v>173</v>
      </c>
      <c r="G17" s="9">
        <v>170</v>
      </c>
      <c r="H17" s="9">
        <v>172</v>
      </c>
      <c r="I17" s="9">
        <v>125</v>
      </c>
      <c r="J17" s="9">
        <v>176</v>
      </c>
      <c r="K17" s="10">
        <f t="shared" si="0"/>
        <v>979</v>
      </c>
      <c r="L17" s="11">
        <f t="shared" si="3"/>
        <v>163.16666666666666</v>
      </c>
      <c r="M17" s="9">
        <f t="shared" si="2"/>
        <v>176</v>
      </c>
    </row>
    <row r="18" spans="1:13" ht="15">
      <c r="A18" s="6">
        <v>15</v>
      </c>
      <c r="B18" s="7" t="s">
        <v>150</v>
      </c>
      <c r="C18" s="7" t="s">
        <v>84</v>
      </c>
      <c r="D18" s="12">
        <v>24</v>
      </c>
      <c r="E18" s="9">
        <v>137</v>
      </c>
      <c r="F18" s="9">
        <v>182</v>
      </c>
      <c r="G18" s="9">
        <v>180</v>
      </c>
      <c r="H18" s="9">
        <v>131</v>
      </c>
      <c r="I18" s="9">
        <v>160</v>
      </c>
      <c r="J18" s="9">
        <v>187</v>
      </c>
      <c r="K18" s="10">
        <f t="shared" si="0"/>
        <v>977</v>
      </c>
      <c r="L18" s="11">
        <f t="shared" si="3"/>
        <v>162.83333333333334</v>
      </c>
      <c r="M18" s="9">
        <f t="shared" si="2"/>
        <v>187</v>
      </c>
    </row>
    <row r="19" spans="1:13" ht="15">
      <c r="A19" s="6">
        <v>16</v>
      </c>
      <c r="B19" s="7" t="s">
        <v>142</v>
      </c>
      <c r="C19" s="7" t="s">
        <v>132</v>
      </c>
      <c r="D19" s="12">
        <v>6</v>
      </c>
      <c r="E19" s="9">
        <v>138</v>
      </c>
      <c r="F19" s="9">
        <v>140</v>
      </c>
      <c r="G19" s="9">
        <v>209</v>
      </c>
      <c r="H19" s="9">
        <v>182</v>
      </c>
      <c r="I19" s="9">
        <v>132</v>
      </c>
      <c r="J19" s="9">
        <v>169</v>
      </c>
      <c r="K19" s="10">
        <f t="shared" si="0"/>
        <v>970</v>
      </c>
      <c r="L19" s="11">
        <f t="shared" si="3"/>
        <v>161.66666666666666</v>
      </c>
      <c r="M19" s="9">
        <f t="shared" si="2"/>
        <v>209</v>
      </c>
    </row>
    <row r="20" spans="1:13" ht="15">
      <c r="A20" s="6">
        <v>17</v>
      </c>
      <c r="B20" s="7" t="s">
        <v>143</v>
      </c>
      <c r="C20" s="7" t="s">
        <v>69</v>
      </c>
      <c r="D20" s="12">
        <v>9</v>
      </c>
      <c r="E20" s="9">
        <v>177</v>
      </c>
      <c r="F20" s="9">
        <v>152</v>
      </c>
      <c r="G20" s="9">
        <v>177</v>
      </c>
      <c r="H20" s="9">
        <v>133</v>
      </c>
      <c r="I20" s="9">
        <v>138</v>
      </c>
      <c r="J20" s="9">
        <v>189</v>
      </c>
      <c r="K20" s="10">
        <f t="shared" si="0"/>
        <v>966</v>
      </c>
      <c r="L20" s="11">
        <f t="shared" si="3"/>
        <v>161</v>
      </c>
      <c r="M20" s="9">
        <f t="shared" si="2"/>
        <v>189</v>
      </c>
    </row>
    <row r="21" spans="1:13" ht="15">
      <c r="A21" s="6">
        <v>18</v>
      </c>
      <c r="B21" s="7" t="s">
        <v>187</v>
      </c>
      <c r="C21" s="7" t="s">
        <v>203</v>
      </c>
      <c r="D21" s="12">
        <v>11</v>
      </c>
      <c r="E21" s="9">
        <v>158</v>
      </c>
      <c r="F21" s="9">
        <v>157</v>
      </c>
      <c r="G21" s="9">
        <v>179</v>
      </c>
      <c r="H21" s="9">
        <v>164</v>
      </c>
      <c r="I21" s="9">
        <v>117</v>
      </c>
      <c r="J21" s="9">
        <v>167</v>
      </c>
      <c r="K21" s="10">
        <f t="shared" si="0"/>
        <v>942</v>
      </c>
      <c r="L21" s="11">
        <f t="shared" si="3"/>
        <v>157</v>
      </c>
      <c r="M21" s="9">
        <f t="shared" si="2"/>
        <v>179</v>
      </c>
    </row>
    <row r="22" spans="1:13" ht="15">
      <c r="A22" s="6">
        <v>19</v>
      </c>
      <c r="B22" s="7" t="s">
        <v>144</v>
      </c>
      <c r="C22" s="7" t="s">
        <v>71</v>
      </c>
      <c r="D22" s="12">
        <v>9</v>
      </c>
      <c r="E22" s="9">
        <v>151</v>
      </c>
      <c r="F22" s="9">
        <v>144</v>
      </c>
      <c r="G22" s="9">
        <v>164</v>
      </c>
      <c r="H22" s="9">
        <v>131</v>
      </c>
      <c r="I22" s="9">
        <v>154</v>
      </c>
      <c r="J22" s="9">
        <v>179</v>
      </c>
      <c r="K22" s="10">
        <f t="shared" si="0"/>
        <v>923</v>
      </c>
      <c r="L22" s="11">
        <f t="shared" si="3"/>
        <v>153.83333333333334</v>
      </c>
      <c r="M22" s="9">
        <f t="shared" si="2"/>
        <v>179</v>
      </c>
    </row>
    <row r="23" spans="1:13" ht="15">
      <c r="A23" s="6">
        <v>20</v>
      </c>
      <c r="B23" s="7" t="s">
        <v>148</v>
      </c>
      <c r="C23" s="7" t="s">
        <v>133</v>
      </c>
      <c r="D23" s="12">
        <v>19</v>
      </c>
      <c r="E23" s="9">
        <v>179</v>
      </c>
      <c r="F23" s="9">
        <v>129</v>
      </c>
      <c r="G23" s="9">
        <v>114</v>
      </c>
      <c r="H23" s="9">
        <v>192</v>
      </c>
      <c r="I23" s="9">
        <v>148</v>
      </c>
      <c r="J23" s="9">
        <v>155</v>
      </c>
      <c r="K23" s="10">
        <f t="shared" si="0"/>
        <v>917</v>
      </c>
      <c r="L23" s="11">
        <f t="shared" si="3"/>
        <v>152.83333333333334</v>
      </c>
      <c r="M23" s="9">
        <f t="shared" si="2"/>
        <v>192</v>
      </c>
    </row>
    <row r="24" spans="1:13" ht="15">
      <c r="A24" s="6">
        <v>21</v>
      </c>
      <c r="B24" s="7" t="s">
        <v>146</v>
      </c>
      <c r="C24" s="7" t="s">
        <v>133</v>
      </c>
      <c r="D24" s="12">
        <v>17</v>
      </c>
      <c r="E24" s="9">
        <v>154</v>
      </c>
      <c r="F24" s="9">
        <v>161</v>
      </c>
      <c r="G24" s="9">
        <v>121</v>
      </c>
      <c r="H24" s="9">
        <v>162</v>
      </c>
      <c r="I24" s="9">
        <v>147</v>
      </c>
      <c r="J24" s="9">
        <v>170</v>
      </c>
      <c r="K24" s="10">
        <f t="shared" si="0"/>
        <v>915</v>
      </c>
      <c r="L24" s="11">
        <f t="shared" si="3"/>
        <v>152.5</v>
      </c>
      <c r="M24" s="9">
        <f t="shared" si="2"/>
        <v>170</v>
      </c>
    </row>
  </sheetData>
  <sheetProtection/>
  <mergeCells count="3">
    <mergeCell ref="A1:B1"/>
    <mergeCell ref="E1:J1"/>
    <mergeCell ref="K1:L1"/>
  </mergeCells>
  <printOptions/>
  <pageMargins left="0.75" right="0.75" top="1" bottom="1" header="0.5" footer="0.5"/>
  <pageSetup horizontalDpi="600" verticalDpi="600" orientation="landscape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4"/>
  <sheetViews>
    <sheetView zoomScalePageLayoutView="0" workbookViewId="0" topLeftCell="A1">
      <pane xSplit="6" ySplit="1" topLeftCell="G2" activePane="bottomRight" state="frozen"/>
      <selection pane="topLeft" activeCell="A1" sqref="A1"/>
      <selection pane="topRight" activeCell="F1" sqref="F1"/>
      <selection pane="bottomLeft" activeCell="A2" sqref="A2"/>
      <selection pane="bottomRight" activeCell="C5" sqref="C5"/>
    </sheetView>
  </sheetViews>
  <sheetFormatPr defaultColWidth="9.140625" defaultRowHeight="12.75"/>
  <cols>
    <col min="1" max="1" width="4.421875" style="13" bestFit="1" customWidth="1"/>
    <col min="2" max="3" width="16.8515625" style="15" customWidth="1"/>
    <col min="4" max="4" width="5.57421875" style="15" customWidth="1"/>
    <col min="5" max="5" width="5.140625" style="15" bestFit="1" customWidth="1"/>
    <col min="6" max="6" width="4.8515625" style="15" bestFit="1" customWidth="1"/>
    <col min="7" max="7" width="5.28125" style="15" customWidth="1"/>
    <col min="8" max="8" width="5.140625" style="15" customWidth="1"/>
    <col min="9" max="10" width="7.00390625" style="15" customWidth="1"/>
    <col min="11" max="11" width="5.140625" style="15" customWidth="1"/>
    <col min="12" max="12" width="7.00390625" style="15" customWidth="1"/>
    <col min="13" max="13" width="8.00390625" style="15" customWidth="1"/>
    <col min="14" max="14" width="7.00390625" style="15" customWidth="1"/>
    <col min="15" max="15" width="5.140625" style="15" customWidth="1"/>
    <col min="16" max="16" width="7.00390625" style="15" customWidth="1"/>
    <col min="17" max="17" width="7.28125" style="15" customWidth="1"/>
    <col min="18" max="21" width="7.00390625" style="15" customWidth="1"/>
    <col min="22" max="22" width="7.00390625" style="15" bestFit="1" customWidth="1"/>
    <col min="23" max="25" width="7.00390625" style="15" customWidth="1"/>
    <col min="26" max="26" width="7.00390625" style="15" bestFit="1" customWidth="1"/>
    <col min="27" max="28" width="7.00390625" style="15" customWidth="1"/>
    <col min="29" max="29" width="5.00390625" style="15" bestFit="1" customWidth="1"/>
    <col min="30" max="30" width="7.421875" style="15" customWidth="1"/>
    <col min="31" max="31" width="7.28125" style="15" bestFit="1" customWidth="1"/>
    <col min="32" max="16384" width="9.140625" style="15" customWidth="1"/>
  </cols>
  <sheetData>
    <row r="1" spans="1:31" ht="13.5">
      <c r="A1" s="93" t="s">
        <v>13</v>
      </c>
      <c r="B1" s="94"/>
      <c r="C1" s="14"/>
      <c r="D1" s="14"/>
      <c r="E1" s="14"/>
      <c r="G1" s="95"/>
      <c r="H1" s="95"/>
      <c r="I1" s="95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6"/>
      <c r="AB1" s="89"/>
      <c r="AC1" s="89"/>
      <c r="AD1" s="89"/>
      <c r="AE1" s="89"/>
    </row>
    <row r="2" ht="13.5" thickBot="1"/>
    <row r="3" spans="1:31" s="18" customFormat="1" ht="25.5">
      <c r="A3" s="16" t="s">
        <v>0</v>
      </c>
      <c r="B3" s="17" t="s">
        <v>1</v>
      </c>
      <c r="C3" s="17" t="s">
        <v>59</v>
      </c>
      <c r="D3" s="17" t="s">
        <v>20</v>
      </c>
      <c r="E3" s="17" t="s">
        <v>14</v>
      </c>
      <c r="F3" s="17" t="s">
        <v>2</v>
      </c>
      <c r="G3" s="17" t="s">
        <v>3</v>
      </c>
      <c r="H3" s="17" t="s">
        <v>14</v>
      </c>
      <c r="I3" s="17" t="s">
        <v>15</v>
      </c>
      <c r="J3" s="17" t="s">
        <v>4</v>
      </c>
      <c r="K3" s="17" t="s">
        <v>14</v>
      </c>
      <c r="L3" s="17" t="s">
        <v>16</v>
      </c>
      <c r="M3" s="17" t="s">
        <v>17</v>
      </c>
      <c r="N3" s="17" t="s">
        <v>5</v>
      </c>
      <c r="O3" s="17" t="s">
        <v>14</v>
      </c>
      <c r="P3" s="17" t="s">
        <v>18</v>
      </c>
      <c r="Q3" s="17" t="s">
        <v>19</v>
      </c>
      <c r="R3" s="17" t="s">
        <v>6</v>
      </c>
      <c r="S3" s="17" t="s">
        <v>14</v>
      </c>
      <c r="T3" s="17" t="s">
        <v>21</v>
      </c>
      <c r="U3" s="17" t="s">
        <v>22</v>
      </c>
      <c r="V3" s="17" t="s">
        <v>7</v>
      </c>
      <c r="W3" s="17" t="s">
        <v>14</v>
      </c>
      <c r="X3" s="17" t="s">
        <v>23</v>
      </c>
      <c r="Y3" s="17" t="s">
        <v>24</v>
      </c>
      <c r="Z3" s="17" t="s">
        <v>8</v>
      </c>
      <c r="AA3" s="17" t="s">
        <v>14</v>
      </c>
      <c r="AB3" s="17" t="s">
        <v>25</v>
      </c>
      <c r="AC3" s="17" t="s">
        <v>9</v>
      </c>
      <c r="AD3" s="17" t="s">
        <v>54</v>
      </c>
      <c r="AE3" s="17" t="s">
        <v>10</v>
      </c>
    </row>
    <row r="4" spans="1:33" ht="12.75">
      <c r="A4" s="19">
        <v>1</v>
      </c>
      <c r="B4" s="20" t="s">
        <v>208</v>
      </c>
      <c r="C4" s="20" t="s">
        <v>245</v>
      </c>
      <c r="D4" s="20">
        <v>148</v>
      </c>
      <c r="E4" s="21">
        <v>46</v>
      </c>
      <c r="F4" s="28">
        <v>25</v>
      </c>
      <c r="G4" s="22">
        <v>165</v>
      </c>
      <c r="H4" s="23">
        <f aca="true" t="shared" si="0" ref="H4:H24">E4</f>
        <v>46</v>
      </c>
      <c r="I4" s="24">
        <f aca="true" t="shared" si="1" ref="I4:I24">SUM(G4:H4)</f>
        <v>211</v>
      </c>
      <c r="J4" s="22">
        <v>159</v>
      </c>
      <c r="K4" s="23">
        <f aca="true" t="shared" si="2" ref="K4:K24">E4</f>
        <v>46</v>
      </c>
      <c r="L4" s="24">
        <f aca="true" t="shared" si="3" ref="L4:L24">SUM(J4:K4)</f>
        <v>205</v>
      </c>
      <c r="M4" s="27">
        <f aca="true" t="shared" si="4" ref="M4:M24">I4+L4</f>
        <v>416</v>
      </c>
      <c r="N4" s="22">
        <v>155</v>
      </c>
      <c r="O4" s="23">
        <f aca="true" t="shared" si="5" ref="O4:O24">E4</f>
        <v>46</v>
      </c>
      <c r="P4" s="24">
        <f aca="true" t="shared" si="6" ref="P4:P24">SUM(N4:O4)</f>
        <v>201</v>
      </c>
      <c r="Q4" s="27">
        <f aca="true" t="shared" si="7" ref="Q4:Q24">M4+P4</f>
        <v>617</v>
      </c>
      <c r="R4" s="22">
        <v>154</v>
      </c>
      <c r="S4" s="23">
        <f aca="true" t="shared" si="8" ref="S4:S24">E4</f>
        <v>46</v>
      </c>
      <c r="T4" s="24">
        <f aca="true" t="shared" si="9" ref="T4:T24">SUM(R4:S4)</f>
        <v>200</v>
      </c>
      <c r="U4" s="27">
        <f aca="true" t="shared" si="10" ref="U4:U24">Q4+T4</f>
        <v>817</v>
      </c>
      <c r="V4" s="22">
        <v>196</v>
      </c>
      <c r="W4" s="23">
        <f aca="true" t="shared" si="11" ref="W4:W24">E4</f>
        <v>46</v>
      </c>
      <c r="X4" s="24">
        <f aca="true" t="shared" si="12" ref="X4:X24">SUM(V4:W4)</f>
        <v>242</v>
      </c>
      <c r="Y4" s="27">
        <f aca="true" t="shared" si="13" ref="Y4:Y24">U4+X4</f>
        <v>1059</v>
      </c>
      <c r="Z4" s="22">
        <v>235</v>
      </c>
      <c r="AA4" s="23">
        <f aca="true" t="shared" si="14" ref="AA4:AA24">E4</f>
        <v>46</v>
      </c>
      <c r="AB4" s="24">
        <f aca="true" t="shared" si="15" ref="AB4:AB24">SUM(Z4:AA4)</f>
        <v>281</v>
      </c>
      <c r="AC4" s="25">
        <f aca="true" t="shared" si="16" ref="AC4:AC24">I4+L4+P4+T4+X4+AB4</f>
        <v>1340</v>
      </c>
      <c r="AD4" s="51">
        <f>G4+J4+N4+R4+V4+Z4</f>
        <v>1064</v>
      </c>
      <c r="AE4" s="26">
        <f>AVERAGE(G4,J4,N4,R4,V4,Z4)</f>
        <v>177.33333333333334</v>
      </c>
      <c r="AG4" s="47"/>
    </row>
    <row r="5" spans="1:31" ht="12.75">
      <c r="A5" s="19">
        <v>2</v>
      </c>
      <c r="B5" s="20" t="s">
        <v>174</v>
      </c>
      <c r="C5" s="20" t="s">
        <v>81</v>
      </c>
      <c r="D5" s="20">
        <v>118</v>
      </c>
      <c r="E5" s="21">
        <v>73</v>
      </c>
      <c r="F5" s="28">
        <v>21</v>
      </c>
      <c r="G5" s="22">
        <v>128</v>
      </c>
      <c r="H5" s="23">
        <f t="shared" si="0"/>
        <v>73</v>
      </c>
      <c r="I5" s="24">
        <f t="shared" si="1"/>
        <v>201</v>
      </c>
      <c r="J5" s="22">
        <v>106</v>
      </c>
      <c r="K5" s="23">
        <f t="shared" si="2"/>
        <v>73</v>
      </c>
      <c r="L5" s="24">
        <f t="shared" si="3"/>
        <v>179</v>
      </c>
      <c r="M5" s="27">
        <f t="shared" si="4"/>
        <v>380</v>
      </c>
      <c r="N5" s="22">
        <v>124</v>
      </c>
      <c r="O5" s="23">
        <f t="shared" si="5"/>
        <v>73</v>
      </c>
      <c r="P5" s="24">
        <f t="shared" si="6"/>
        <v>197</v>
      </c>
      <c r="Q5" s="27">
        <f t="shared" si="7"/>
        <v>577</v>
      </c>
      <c r="R5" s="22">
        <v>153</v>
      </c>
      <c r="S5" s="23">
        <f t="shared" si="8"/>
        <v>73</v>
      </c>
      <c r="T5" s="24">
        <f t="shared" si="9"/>
        <v>226</v>
      </c>
      <c r="U5" s="27">
        <f t="shared" si="10"/>
        <v>803</v>
      </c>
      <c r="V5" s="22">
        <v>199</v>
      </c>
      <c r="W5" s="23">
        <f t="shared" si="11"/>
        <v>73</v>
      </c>
      <c r="X5" s="24">
        <f t="shared" si="12"/>
        <v>272</v>
      </c>
      <c r="Y5" s="27">
        <f t="shared" si="13"/>
        <v>1075</v>
      </c>
      <c r="Z5" s="22">
        <v>153</v>
      </c>
      <c r="AA5" s="23">
        <f t="shared" si="14"/>
        <v>73</v>
      </c>
      <c r="AB5" s="24">
        <f t="shared" si="15"/>
        <v>226</v>
      </c>
      <c r="AC5" s="25">
        <f t="shared" si="16"/>
        <v>1301</v>
      </c>
      <c r="AD5" s="51">
        <f aca="true" t="shared" si="17" ref="AD5:AD24">G5+J5+N5+R5+V5+Z5</f>
        <v>863</v>
      </c>
      <c r="AE5" s="26">
        <f aca="true" t="shared" si="18" ref="AE5:AE11">AVERAGE(G5,J5,N5,R5,V5,Z5)</f>
        <v>143.83333333333334</v>
      </c>
    </row>
    <row r="6" spans="1:31" ht="12.75">
      <c r="A6" s="19">
        <v>3</v>
      </c>
      <c r="B6" s="20" t="s">
        <v>162</v>
      </c>
      <c r="C6" s="20" t="s">
        <v>62</v>
      </c>
      <c r="D6" s="20">
        <v>137</v>
      </c>
      <c r="E6" s="21">
        <v>57</v>
      </c>
      <c r="F6" s="28">
        <v>3</v>
      </c>
      <c r="G6" s="22">
        <v>184</v>
      </c>
      <c r="H6" s="23">
        <f t="shared" si="0"/>
        <v>57</v>
      </c>
      <c r="I6" s="24">
        <f t="shared" si="1"/>
        <v>241</v>
      </c>
      <c r="J6" s="22">
        <v>177</v>
      </c>
      <c r="K6" s="23">
        <f t="shared" si="2"/>
        <v>57</v>
      </c>
      <c r="L6" s="24">
        <f t="shared" si="3"/>
        <v>234</v>
      </c>
      <c r="M6" s="27">
        <f t="shared" si="4"/>
        <v>475</v>
      </c>
      <c r="N6" s="22">
        <v>149</v>
      </c>
      <c r="O6" s="23">
        <f t="shared" si="5"/>
        <v>57</v>
      </c>
      <c r="P6" s="24">
        <f t="shared" si="6"/>
        <v>206</v>
      </c>
      <c r="Q6" s="27">
        <f t="shared" si="7"/>
        <v>681</v>
      </c>
      <c r="R6" s="22">
        <v>119</v>
      </c>
      <c r="S6" s="23">
        <f t="shared" si="8"/>
        <v>57</v>
      </c>
      <c r="T6" s="24">
        <f t="shared" si="9"/>
        <v>176</v>
      </c>
      <c r="U6" s="27">
        <f t="shared" si="10"/>
        <v>857</v>
      </c>
      <c r="V6" s="22">
        <v>126</v>
      </c>
      <c r="W6" s="23">
        <f t="shared" si="11"/>
        <v>57</v>
      </c>
      <c r="X6" s="24">
        <f t="shared" si="12"/>
        <v>183</v>
      </c>
      <c r="Y6" s="27">
        <f t="shared" si="13"/>
        <v>1040</v>
      </c>
      <c r="Z6" s="22">
        <v>157</v>
      </c>
      <c r="AA6" s="23">
        <f t="shared" si="14"/>
        <v>57</v>
      </c>
      <c r="AB6" s="24">
        <f t="shared" si="15"/>
        <v>214</v>
      </c>
      <c r="AC6" s="25">
        <f t="shared" si="16"/>
        <v>1254</v>
      </c>
      <c r="AD6" s="51">
        <f t="shared" si="17"/>
        <v>912</v>
      </c>
      <c r="AE6" s="26">
        <f t="shared" si="18"/>
        <v>152</v>
      </c>
    </row>
    <row r="7" spans="1:31" ht="12.75">
      <c r="A7" s="19">
        <v>4</v>
      </c>
      <c r="B7" s="20" t="s">
        <v>167</v>
      </c>
      <c r="C7" s="20" t="s">
        <v>69</v>
      </c>
      <c r="D7" s="20">
        <v>149</v>
      </c>
      <c r="E7" s="21">
        <v>45</v>
      </c>
      <c r="F7" s="28">
        <v>8</v>
      </c>
      <c r="G7" s="22">
        <v>148</v>
      </c>
      <c r="H7" s="23">
        <f t="shared" si="0"/>
        <v>45</v>
      </c>
      <c r="I7" s="24">
        <f t="shared" si="1"/>
        <v>193</v>
      </c>
      <c r="J7" s="22">
        <v>146</v>
      </c>
      <c r="K7" s="23">
        <f t="shared" si="2"/>
        <v>45</v>
      </c>
      <c r="L7" s="24">
        <f t="shared" si="3"/>
        <v>191</v>
      </c>
      <c r="M7" s="27">
        <f t="shared" si="4"/>
        <v>384</v>
      </c>
      <c r="N7" s="22">
        <v>183</v>
      </c>
      <c r="O7" s="23">
        <f t="shared" si="5"/>
        <v>45</v>
      </c>
      <c r="P7" s="24">
        <f t="shared" si="6"/>
        <v>228</v>
      </c>
      <c r="Q7" s="27">
        <f t="shared" si="7"/>
        <v>612</v>
      </c>
      <c r="R7" s="22">
        <v>180</v>
      </c>
      <c r="S7" s="23">
        <f t="shared" si="8"/>
        <v>45</v>
      </c>
      <c r="T7" s="24">
        <f t="shared" si="9"/>
        <v>225</v>
      </c>
      <c r="U7" s="27">
        <f t="shared" si="10"/>
        <v>837</v>
      </c>
      <c r="V7" s="22">
        <v>155</v>
      </c>
      <c r="W7" s="23">
        <f t="shared" si="11"/>
        <v>45</v>
      </c>
      <c r="X7" s="24">
        <f t="shared" si="12"/>
        <v>200</v>
      </c>
      <c r="Y7" s="27">
        <f t="shared" si="13"/>
        <v>1037</v>
      </c>
      <c r="Z7" s="22">
        <v>172</v>
      </c>
      <c r="AA7" s="23">
        <f t="shared" si="14"/>
        <v>45</v>
      </c>
      <c r="AB7" s="24">
        <f t="shared" si="15"/>
        <v>217</v>
      </c>
      <c r="AC7" s="25">
        <f t="shared" si="16"/>
        <v>1254</v>
      </c>
      <c r="AD7" s="51">
        <f t="shared" si="17"/>
        <v>984</v>
      </c>
      <c r="AE7" s="26">
        <f t="shared" si="18"/>
        <v>164</v>
      </c>
    </row>
    <row r="8" spans="1:31" ht="12.75">
      <c r="A8" s="19">
        <v>5</v>
      </c>
      <c r="B8" s="20" t="s">
        <v>171</v>
      </c>
      <c r="C8" s="20" t="s">
        <v>136</v>
      </c>
      <c r="D8" s="20">
        <v>156</v>
      </c>
      <c r="E8" s="21">
        <v>39</v>
      </c>
      <c r="F8" s="28">
        <v>17</v>
      </c>
      <c r="G8" s="22">
        <v>204</v>
      </c>
      <c r="H8" s="23">
        <f t="shared" si="0"/>
        <v>39</v>
      </c>
      <c r="I8" s="24">
        <f t="shared" si="1"/>
        <v>243</v>
      </c>
      <c r="J8" s="22">
        <v>171</v>
      </c>
      <c r="K8" s="23">
        <f t="shared" si="2"/>
        <v>39</v>
      </c>
      <c r="L8" s="24">
        <f t="shared" si="3"/>
        <v>210</v>
      </c>
      <c r="M8" s="27">
        <f t="shared" si="4"/>
        <v>453</v>
      </c>
      <c r="N8" s="22">
        <v>180</v>
      </c>
      <c r="O8" s="23">
        <f t="shared" si="5"/>
        <v>39</v>
      </c>
      <c r="P8" s="24">
        <f t="shared" si="6"/>
        <v>219</v>
      </c>
      <c r="Q8" s="27">
        <f t="shared" si="7"/>
        <v>672</v>
      </c>
      <c r="R8" s="22">
        <v>152</v>
      </c>
      <c r="S8" s="23">
        <f t="shared" si="8"/>
        <v>39</v>
      </c>
      <c r="T8" s="24">
        <f t="shared" si="9"/>
        <v>191</v>
      </c>
      <c r="U8" s="27">
        <f t="shared" si="10"/>
        <v>863</v>
      </c>
      <c r="V8" s="22">
        <v>151</v>
      </c>
      <c r="W8" s="23">
        <f t="shared" si="11"/>
        <v>39</v>
      </c>
      <c r="X8" s="24">
        <f t="shared" si="12"/>
        <v>190</v>
      </c>
      <c r="Y8" s="27">
        <f t="shared" si="13"/>
        <v>1053</v>
      </c>
      <c r="Z8" s="22">
        <v>122</v>
      </c>
      <c r="AA8" s="23">
        <f t="shared" si="14"/>
        <v>39</v>
      </c>
      <c r="AB8" s="24">
        <f t="shared" si="15"/>
        <v>161</v>
      </c>
      <c r="AC8" s="25">
        <f t="shared" si="16"/>
        <v>1214</v>
      </c>
      <c r="AD8" s="51">
        <f t="shared" si="17"/>
        <v>980</v>
      </c>
      <c r="AE8" s="26">
        <f t="shared" si="18"/>
        <v>163.33333333333334</v>
      </c>
    </row>
    <row r="9" spans="1:31" ht="12.75">
      <c r="A9" s="19">
        <v>6</v>
      </c>
      <c r="B9" s="20" t="s">
        <v>173</v>
      </c>
      <c r="C9" s="20" t="s">
        <v>79</v>
      </c>
      <c r="D9" s="20">
        <v>135</v>
      </c>
      <c r="E9" s="21">
        <v>58</v>
      </c>
      <c r="F9" s="28">
        <v>20</v>
      </c>
      <c r="G9" s="22">
        <v>178</v>
      </c>
      <c r="H9" s="23">
        <f t="shared" si="0"/>
        <v>58</v>
      </c>
      <c r="I9" s="24">
        <f t="shared" si="1"/>
        <v>236</v>
      </c>
      <c r="J9" s="22">
        <v>152</v>
      </c>
      <c r="K9" s="23">
        <f t="shared" si="2"/>
        <v>58</v>
      </c>
      <c r="L9" s="24">
        <f t="shared" si="3"/>
        <v>210</v>
      </c>
      <c r="M9" s="27">
        <f t="shared" si="4"/>
        <v>446</v>
      </c>
      <c r="N9" s="22">
        <v>135</v>
      </c>
      <c r="O9" s="23">
        <f t="shared" si="5"/>
        <v>58</v>
      </c>
      <c r="P9" s="24">
        <f t="shared" si="6"/>
        <v>193</v>
      </c>
      <c r="Q9" s="27">
        <f t="shared" si="7"/>
        <v>639</v>
      </c>
      <c r="R9" s="22">
        <v>137</v>
      </c>
      <c r="S9" s="23">
        <f t="shared" si="8"/>
        <v>58</v>
      </c>
      <c r="T9" s="24">
        <f t="shared" si="9"/>
        <v>195</v>
      </c>
      <c r="U9" s="27">
        <f t="shared" si="10"/>
        <v>834</v>
      </c>
      <c r="V9" s="22">
        <v>139</v>
      </c>
      <c r="W9" s="23">
        <f t="shared" si="11"/>
        <v>58</v>
      </c>
      <c r="X9" s="24">
        <f t="shared" si="12"/>
        <v>197</v>
      </c>
      <c r="Y9" s="27">
        <f t="shared" si="13"/>
        <v>1031</v>
      </c>
      <c r="Z9" s="22">
        <v>124</v>
      </c>
      <c r="AA9" s="23">
        <f t="shared" si="14"/>
        <v>58</v>
      </c>
      <c r="AB9" s="24">
        <f t="shared" si="15"/>
        <v>182</v>
      </c>
      <c r="AC9" s="25">
        <f t="shared" si="16"/>
        <v>1213</v>
      </c>
      <c r="AD9" s="51">
        <f t="shared" si="17"/>
        <v>865</v>
      </c>
      <c r="AE9" s="26">
        <f t="shared" si="18"/>
        <v>144.16666666666666</v>
      </c>
    </row>
    <row r="10" spans="1:31" ht="12.75">
      <c r="A10" s="19">
        <v>7</v>
      </c>
      <c r="B10" s="20" t="s">
        <v>170</v>
      </c>
      <c r="C10" s="20" t="s">
        <v>77</v>
      </c>
      <c r="D10" s="20">
        <v>163</v>
      </c>
      <c r="E10" s="21">
        <v>33</v>
      </c>
      <c r="F10" s="28">
        <v>16</v>
      </c>
      <c r="G10" s="22">
        <v>145</v>
      </c>
      <c r="H10" s="23">
        <f t="shared" si="0"/>
        <v>33</v>
      </c>
      <c r="I10" s="24">
        <f t="shared" si="1"/>
        <v>178</v>
      </c>
      <c r="J10" s="22">
        <v>160</v>
      </c>
      <c r="K10" s="23">
        <f t="shared" si="2"/>
        <v>33</v>
      </c>
      <c r="L10" s="24">
        <f t="shared" si="3"/>
        <v>193</v>
      </c>
      <c r="M10" s="27">
        <f t="shared" si="4"/>
        <v>371</v>
      </c>
      <c r="N10" s="22">
        <v>139</v>
      </c>
      <c r="O10" s="23">
        <f t="shared" si="5"/>
        <v>33</v>
      </c>
      <c r="P10" s="24">
        <f t="shared" si="6"/>
        <v>172</v>
      </c>
      <c r="Q10" s="27">
        <f t="shared" si="7"/>
        <v>543</v>
      </c>
      <c r="R10" s="22">
        <v>152</v>
      </c>
      <c r="S10" s="23">
        <f t="shared" si="8"/>
        <v>33</v>
      </c>
      <c r="T10" s="24">
        <f t="shared" si="9"/>
        <v>185</v>
      </c>
      <c r="U10" s="27">
        <f t="shared" si="10"/>
        <v>728</v>
      </c>
      <c r="V10" s="22">
        <v>207</v>
      </c>
      <c r="W10" s="23">
        <f t="shared" si="11"/>
        <v>33</v>
      </c>
      <c r="X10" s="24">
        <f t="shared" si="12"/>
        <v>240</v>
      </c>
      <c r="Y10" s="27">
        <f t="shared" si="13"/>
        <v>968</v>
      </c>
      <c r="Z10" s="22">
        <v>186</v>
      </c>
      <c r="AA10" s="23">
        <f t="shared" si="14"/>
        <v>33</v>
      </c>
      <c r="AB10" s="24">
        <f t="shared" si="15"/>
        <v>219</v>
      </c>
      <c r="AC10" s="25">
        <f t="shared" si="16"/>
        <v>1187</v>
      </c>
      <c r="AD10" s="51">
        <f t="shared" si="17"/>
        <v>989</v>
      </c>
      <c r="AE10" s="26">
        <f t="shared" si="18"/>
        <v>164.83333333333334</v>
      </c>
    </row>
    <row r="11" spans="1:31" ht="12.75">
      <c r="A11" s="19">
        <v>8</v>
      </c>
      <c r="B11" s="20" t="s">
        <v>168</v>
      </c>
      <c r="C11" s="20" t="s">
        <v>77</v>
      </c>
      <c r="D11" s="20">
        <v>139</v>
      </c>
      <c r="E11" s="21">
        <v>54</v>
      </c>
      <c r="F11" s="28">
        <v>13</v>
      </c>
      <c r="G11" s="22">
        <v>139</v>
      </c>
      <c r="H11" s="23">
        <f t="shared" si="0"/>
        <v>54</v>
      </c>
      <c r="I11" s="24">
        <f t="shared" si="1"/>
        <v>193</v>
      </c>
      <c r="J11" s="22">
        <v>137</v>
      </c>
      <c r="K11" s="23">
        <f t="shared" si="2"/>
        <v>54</v>
      </c>
      <c r="L11" s="24">
        <f t="shared" si="3"/>
        <v>191</v>
      </c>
      <c r="M11" s="27">
        <f t="shared" si="4"/>
        <v>384</v>
      </c>
      <c r="N11" s="22">
        <v>162</v>
      </c>
      <c r="O11" s="23">
        <f t="shared" si="5"/>
        <v>54</v>
      </c>
      <c r="P11" s="24">
        <f t="shared" si="6"/>
        <v>216</v>
      </c>
      <c r="Q11" s="27">
        <f t="shared" si="7"/>
        <v>600</v>
      </c>
      <c r="R11" s="22">
        <v>132</v>
      </c>
      <c r="S11" s="23">
        <f t="shared" si="8"/>
        <v>54</v>
      </c>
      <c r="T11" s="24">
        <f t="shared" si="9"/>
        <v>186</v>
      </c>
      <c r="U11" s="27">
        <f t="shared" si="10"/>
        <v>786</v>
      </c>
      <c r="V11" s="22">
        <v>134</v>
      </c>
      <c r="W11" s="23">
        <f t="shared" si="11"/>
        <v>54</v>
      </c>
      <c r="X11" s="24">
        <f t="shared" si="12"/>
        <v>188</v>
      </c>
      <c r="Y11" s="27">
        <f t="shared" si="13"/>
        <v>974</v>
      </c>
      <c r="Z11" s="22">
        <v>150</v>
      </c>
      <c r="AA11" s="23">
        <f t="shared" si="14"/>
        <v>54</v>
      </c>
      <c r="AB11" s="24">
        <f t="shared" si="15"/>
        <v>204</v>
      </c>
      <c r="AC11" s="25">
        <f t="shared" si="16"/>
        <v>1178</v>
      </c>
      <c r="AD11" s="51">
        <f t="shared" si="17"/>
        <v>854</v>
      </c>
      <c r="AE11" s="26">
        <f t="shared" si="18"/>
        <v>142.33333333333334</v>
      </c>
    </row>
    <row r="12" spans="1:31" ht="12.75">
      <c r="A12" s="19">
        <v>9</v>
      </c>
      <c r="B12" s="20" t="s">
        <v>176</v>
      </c>
      <c r="C12" s="20" t="s">
        <v>77</v>
      </c>
      <c r="D12" s="20">
        <v>157</v>
      </c>
      <c r="E12" s="21">
        <v>38</v>
      </c>
      <c r="F12" s="28">
        <v>28</v>
      </c>
      <c r="G12" s="22">
        <v>130</v>
      </c>
      <c r="H12" s="23">
        <f t="shared" si="0"/>
        <v>38</v>
      </c>
      <c r="I12" s="24">
        <f t="shared" si="1"/>
        <v>168</v>
      </c>
      <c r="J12" s="22">
        <v>180</v>
      </c>
      <c r="K12" s="23">
        <f t="shared" si="2"/>
        <v>38</v>
      </c>
      <c r="L12" s="24">
        <f t="shared" si="3"/>
        <v>218</v>
      </c>
      <c r="M12" s="27">
        <f t="shared" si="4"/>
        <v>386</v>
      </c>
      <c r="N12" s="22">
        <v>176</v>
      </c>
      <c r="O12" s="23">
        <f t="shared" si="5"/>
        <v>38</v>
      </c>
      <c r="P12" s="24">
        <f t="shared" si="6"/>
        <v>214</v>
      </c>
      <c r="Q12" s="27">
        <f t="shared" si="7"/>
        <v>600</v>
      </c>
      <c r="R12" s="22">
        <v>125</v>
      </c>
      <c r="S12" s="23">
        <f t="shared" si="8"/>
        <v>38</v>
      </c>
      <c r="T12" s="24">
        <f t="shared" si="9"/>
        <v>163</v>
      </c>
      <c r="U12" s="27">
        <f t="shared" si="10"/>
        <v>763</v>
      </c>
      <c r="V12" s="22">
        <v>165</v>
      </c>
      <c r="W12" s="23">
        <f t="shared" si="11"/>
        <v>38</v>
      </c>
      <c r="X12" s="24">
        <f t="shared" si="12"/>
        <v>203</v>
      </c>
      <c r="Y12" s="27">
        <f t="shared" si="13"/>
        <v>966</v>
      </c>
      <c r="Z12" s="22">
        <v>151</v>
      </c>
      <c r="AA12" s="23">
        <f t="shared" si="14"/>
        <v>38</v>
      </c>
      <c r="AB12" s="24">
        <f t="shared" si="15"/>
        <v>189</v>
      </c>
      <c r="AC12" s="25">
        <f t="shared" si="16"/>
        <v>1155</v>
      </c>
      <c r="AD12" s="51">
        <f t="shared" si="17"/>
        <v>927</v>
      </c>
      <c r="AE12" s="26">
        <f aca="true" t="shared" si="19" ref="AE12:AE24">AVERAGE(G12,J12,N12,R12,V12,Z12)</f>
        <v>154.5</v>
      </c>
    </row>
    <row r="13" spans="1:31" ht="12.75">
      <c r="A13" s="19">
        <v>10</v>
      </c>
      <c r="B13" s="20" t="s">
        <v>179</v>
      </c>
      <c r="C13" s="20" t="s">
        <v>83</v>
      </c>
      <c r="D13" s="20">
        <v>133</v>
      </c>
      <c r="E13" s="21">
        <v>60</v>
      </c>
      <c r="F13" s="28">
        <v>35</v>
      </c>
      <c r="G13" s="22">
        <v>108</v>
      </c>
      <c r="H13" s="23">
        <f t="shared" si="0"/>
        <v>60</v>
      </c>
      <c r="I13" s="24">
        <f t="shared" si="1"/>
        <v>168</v>
      </c>
      <c r="J13" s="22">
        <v>117</v>
      </c>
      <c r="K13" s="23">
        <f t="shared" si="2"/>
        <v>60</v>
      </c>
      <c r="L13" s="24">
        <f t="shared" si="3"/>
        <v>177</v>
      </c>
      <c r="M13" s="27">
        <f t="shared" si="4"/>
        <v>345</v>
      </c>
      <c r="N13" s="22">
        <v>173</v>
      </c>
      <c r="O13" s="23">
        <f t="shared" si="5"/>
        <v>60</v>
      </c>
      <c r="P13" s="24">
        <f t="shared" si="6"/>
        <v>233</v>
      </c>
      <c r="Q13" s="27">
        <f t="shared" si="7"/>
        <v>578</v>
      </c>
      <c r="R13" s="22">
        <v>101</v>
      </c>
      <c r="S13" s="23">
        <f t="shared" si="8"/>
        <v>60</v>
      </c>
      <c r="T13" s="24">
        <f t="shared" si="9"/>
        <v>161</v>
      </c>
      <c r="U13" s="27">
        <f t="shared" si="10"/>
        <v>739</v>
      </c>
      <c r="V13" s="22">
        <v>133</v>
      </c>
      <c r="W13" s="23">
        <f t="shared" si="11"/>
        <v>60</v>
      </c>
      <c r="X13" s="24">
        <f t="shared" si="12"/>
        <v>193</v>
      </c>
      <c r="Y13" s="27">
        <f t="shared" si="13"/>
        <v>932</v>
      </c>
      <c r="Z13" s="22">
        <v>146</v>
      </c>
      <c r="AA13" s="23">
        <f t="shared" si="14"/>
        <v>60</v>
      </c>
      <c r="AB13" s="24">
        <f t="shared" si="15"/>
        <v>206</v>
      </c>
      <c r="AC13" s="25">
        <f t="shared" si="16"/>
        <v>1138</v>
      </c>
      <c r="AD13" s="51">
        <f t="shared" si="17"/>
        <v>778</v>
      </c>
      <c r="AE13" s="26">
        <f t="shared" si="19"/>
        <v>129.66666666666666</v>
      </c>
    </row>
    <row r="14" spans="1:33" ht="12.75">
      <c r="A14" s="19">
        <v>11</v>
      </c>
      <c r="B14" s="20" t="s">
        <v>161</v>
      </c>
      <c r="C14" s="20" t="s">
        <v>70</v>
      </c>
      <c r="D14" s="20">
        <v>152</v>
      </c>
      <c r="E14" s="21">
        <v>43</v>
      </c>
      <c r="F14" s="28">
        <v>2</v>
      </c>
      <c r="G14" s="22">
        <v>114</v>
      </c>
      <c r="H14" s="23">
        <f t="shared" si="0"/>
        <v>43</v>
      </c>
      <c r="I14" s="24">
        <f t="shared" si="1"/>
        <v>157</v>
      </c>
      <c r="J14" s="22">
        <v>170</v>
      </c>
      <c r="K14" s="23">
        <f t="shared" si="2"/>
        <v>43</v>
      </c>
      <c r="L14" s="24">
        <f t="shared" si="3"/>
        <v>213</v>
      </c>
      <c r="M14" s="27">
        <f t="shared" si="4"/>
        <v>370</v>
      </c>
      <c r="N14" s="22">
        <v>113</v>
      </c>
      <c r="O14" s="23">
        <f t="shared" si="5"/>
        <v>43</v>
      </c>
      <c r="P14" s="24">
        <f t="shared" si="6"/>
        <v>156</v>
      </c>
      <c r="Q14" s="27">
        <f t="shared" si="7"/>
        <v>526</v>
      </c>
      <c r="R14" s="22">
        <v>151</v>
      </c>
      <c r="S14" s="23">
        <f t="shared" si="8"/>
        <v>43</v>
      </c>
      <c r="T14" s="24">
        <f t="shared" si="9"/>
        <v>194</v>
      </c>
      <c r="U14" s="27">
        <f t="shared" si="10"/>
        <v>720</v>
      </c>
      <c r="V14" s="22">
        <v>130</v>
      </c>
      <c r="W14" s="23">
        <f t="shared" si="11"/>
        <v>43</v>
      </c>
      <c r="X14" s="24">
        <f t="shared" si="12"/>
        <v>173</v>
      </c>
      <c r="Y14" s="27">
        <f t="shared" si="13"/>
        <v>893</v>
      </c>
      <c r="Z14" s="22">
        <v>200</v>
      </c>
      <c r="AA14" s="23">
        <f t="shared" si="14"/>
        <v>43</v>
      </c>
      <c r="AB14" s="24">
        <f t="shared" si="15"/>
        <v>243</v>
      </c>
      <c r="AC14" s="25">
        <f t="shared" si="16"/>
        <v>1136</v>
      </c>
      <c r="AD14" s="51">
        <f t="shared" si="17"/>
        <v>878</v>
      </c>
      <c r="AE14" s="26">
        <f t="shared" si="19"/>
        <v>146.33333333333334</v>
      </c>
      <c r="AG14" s="47"/>
    </row>
    <row r="15" spans="1:31" ht="12.75">
      <c r="A15" s="19">
        <v>12</v>
      </c>
      <c r="B15" s="20" t="s">
        <v>178</v>
      </c>
      <c r="C15" s="20" t="s">
        <v>158</v>
      </c>
      <c r="D15" s="20">
        <v>155</v>
      </c>
      <c r="E15" s="21">
        <v>40</v>
      </c>
      <c r="F15" s="28">
        <v>33</v>
      </c>
      <c r="G15" s="22">
        <v>169</v>
      </c>
      <c r="H15" s="23">
        <f t="shared" si="0"/>
        <v>40</v>
      </c>
      <c r="I15" s="24">
        <f t="shared" si="1"/>
        <v>209</v>
      </c>
      <c r="J15" s="22">
        <v>127</v>
      </c>
      <c r="K15" s="23">
        <f t="shared" si="2"/>
        <v>40</v>
      </c>
      <c r="L15" s="24">
        <f t="shared" si="3"/>
        <v>167</v>
      </c>
      <c r="M15" s="27">
        <f t="shared" si="4"/>
        <v>376</v>
      </c>
      <c r="N15" s="22">
        <v>173</v>
      </c>
      <c r="O15" s="23">
        <f t="shared" si="5"/>
        <v>40</v>
      </c>
      <c r="P15" s="24">
        <f t="shared" si="6"/>
        <v>213</v>
      </c>
      <c r="Q15" s="27">
        <f t="shared" si="7"/>
        <v>589</v>
      </c>
      <c r="R15" s="22">
        <v>138</v>
      </c>
      <c r="S15" s="23">
        <f t="shared" si="8"/>
        <v>40</v>
      </c>
      <c r="T15" s="24">
        <f t="shared" si="9"/>
        <v>178</v>
      </c>
      <c r="U15" s="27">
        <f t="shared" si="10"/>
        <v>767</v>
      </c>
      <c r="V15" s="22">
        <v>159</v>
      </c>
      <c r="W15" s="23">
        <f t="shared" si="11"/>
        <v>40</v>
      </c>
      <c r="X15" s="24">
        <f t="shared" si="12"/>
        <v>199</v>
      </c>
      <c r="Y15" s="27">
        <f t="shared" si="13"/>
        <v>966</v>
      </c>
      <c r="Z15" s="22">
        <v>130</v>
      </c>
      <c r="AA15" s="23">
        <f t="shared" si="14"/>
        <v>40</v>
      </c>
      <c r="AB15" s="24">
        <f t="shared" si="15"/>
        <v>170</v>
      </c>
      <c r="AC15" s="25">
        <f t="shared" si="16"/>
        <v>1136</v>
      </c>
      <c r="AD15" s="51">
        <f t="shared" si="17"/>
        <v>896</v>
      </c>
      <c r="AE15" s="26">
        <f t="shared" si="19"/>
        <v>149.33333333333334</v>
      </c>
    </row>
    <row r="16" spans="1:31" ht="12.75">
      <c r="A16" s="19">
        <v>13</v>
      </c>
      <c r="B16" s="20" t="s">
        <v>172</v>
      </c>
      <c r="C16" s="20" t="s">
        <v>79</v>
      </c>
      <c r="D16" s="20">
        <v>167</v>
      </c>
      <c r="E16" s="21">
        <v>29</v>
      </c>
      <c r="F16" s="28">
        <v>19</v>
      </c>
      <c r="G16" s="22">
        <v>181</v>
      </c>
      <c r="H16" s="23">
        <f t="shared" si="0"/>
        <v>29</v>
      </c>
      <c r="I16" s="24">
        <f t="shared" si="1"/>
        <v>210</v>
      </c>
      <c r="J16" s="22">
        <v>146</v>
      </c>
      <c r="K16" s="23">
        <f t="shared" si="2"/>
        <v>29</v>
      </c>
      <c r="L16" s="24">
        <f t="shared" si="3"/>
        <v>175</v>
      </c>
      <c r="M16" s="27">
        <f t="shared" si="4"/>
        <v>385</v>
      </c>
      <c r="N16" s="22">
        <v>133</v>
      </c>
      <c r="O16" s="23">
        <f t="shared" si="5"/>
        <v>29</v>
      </c>
      <c r="P16" s="24">
        <f t="shared" si="6"/>
        <v>162</v>
      </c>
      <c r="Q16" s="27">
        <f t="shared" si="7"/>
        <v>547</v>
      </c>
      <c r="R16" s="22">
        <v>133</v>
      </c>
      <c r="S16" s="23">
        <f t="shared" si="8"/>
        <v>29</v>
      </c>
      <c r="T16" s="24">
        <f t="shared" si="9"/>
        <v>162</v>
      </c>
      <c r="U16" s="27">
        <f t="shared" si="10"/>
        <v>709</v>
      </c>
      <c r="V16" s="22">
        <v>181</v>
      </c>
      <c r="W16" s="23">
        <f t="shared" si="11"/>
        <v>29</v>
      </c>
      <c r="X16" s="24">
        <f t="shared" si="12"/>
        <v>210</v>
      </c>
      <c r="Y16" s="27">
        <f t="shared" si="13"/>
        <v>919</v>
      </c>
      <c r="Z16" s="22">
        <v>163</v>
      </c>
      <c r="AA16" s="23">
        <f t="shared" si="14"/>
        <v>29</v>
      </c>
      <c r="AB16" s="24">
        <f t="shared" si="15"/>
        <v>192</v>
      </c>
      <c r="AC16" s="25">
        <f t="shared" si="16"/>
        <v>1111</v>
      </c>
      <c r="AD16" s="51">
        <f t="shared" si="17"/>
        <v>937</v>
      </c>
      <c r="AE16" s="26">
        <f t="shared" si="19"/>
        <v>156.16666666666666</v>
      </c>
    </row>
    <row r="17" spans="1:31" ht="12.75">
      <c r="A17" s="19">
        <v>14</v>
      </c>
      <c r="B17" s="20" t="s">
        <v>169</v>
      </c>
      <c r="C17" s="20" t="s">
        <v>134</v>
      </c>
      <c r="D17" s="20">
        <v>170</v>
      </c>
      <c r="E17" s="21">
        <v>27</v>
      </c>
      <c r="F17" s="28">
        <v>14</v>
      </c>
      <c r="G17" s="22">
        <v>140</v>
      </c>
      <c r="H17" s="23">
        <f t="shared" si="0"/>
        <v>27</v>
      </c>
      <c r="I17" s="24">
        <f t="shared" si="1"/>
        <v>167</v>
      </c>
      <c r="J17" s="22">
        <v>199</v>
      </c>
      <c r="K17" s="23">
        <f t="shared" si="2"/>
        <v>27</v>
      </c>
      <c r="L17" s="24">
        <f t="shared" si="3"/>
        <v>226</v>
      </c>
      <c r="M17" s="27">
        <f t="shared" si="4"/>
        <v>393</v>
      </c>
      <c r="N17" s="22">
        <v>140</v>
      </c>
      <c r="O17" s="23">
        <f t="shared" si="5"/>
        <v>27</v>
      </c>
      <c r="P17" s="24">
        <f t="shared" si="6"/>
        <v>167</v>
      </c>
      <c r="Q17" s="27">
        <f t="shared" si="7"/>
        <v>560</v>
      </c>
      <c r="R17" s="22">
        <v>160</v>
      </c>
      <c r="S17" s="23">
        <f t="shared" si="8"/>
        <v>27</v>
      </c>
      <c r="T17" s="24">
        <f t="shared" si="9"/>
        <v>187</v>
      </c>
      <c r="U17" s="27">
        <f t="shared" si="10"/>
        <v>747</v>
      </c>
      <c r="V17" s="22">
        <v>158</v>
      </c>
      <c r="W17" s="23">
        <f t="shared" si="11"/>
        <v>27</v>
      </c>
      <c r="X17" s="24">
        <f t="shared" si="12"/>
        <v>185</v>
      </c>
      <c r="Y17" s="27">
        <f t="shared" si="13"/>
        <v>932</v>
      </c>
      <c r="Z17" s="22">
        <v>151</v>
      </c>
      <c r="AA17" s="23">
        <f t="shared" si="14"/>
        <v>27</v>
      </c>
      <c r="AB17" s="24">
        <f t="shared" si="15"/>
        <v>178</v>
      </c>
      <c r="AC17" s="25">
        <f t="shared" si="16"/>
        <v>1110</v>
      </c>
      <c r="AD17" s="51">
        <f t="shared" si="17"/>
        <v>948</v>
      </c>
      <c r="AE17" s="26">
        <f t="shared" si="19"/>
        <v>158</v>
      </c>
    </row>
    <row r="18" spans="1:31" ht="12.75">
      <c r="A18" s="19">
        <v>15</v>
      </c>
      <c r="B18" s="20" t="s">
        <v>164</v>
      </c>
      <c r="C18" s="20" t="s">
        <v>155</v>
      </c>
      <c r="D18" s="20">
        <v>157</v>
      </c>
      <c r="E18" s="21">
        <v>38</v>
      </c>
      <c r="F18" s="28">
        <v>5</v>
      </c>
      <c r="G18" s="22">
        <v>126</v>
      </c>
      <c r="H18" s="23">
        <f t="shared" si="0"/>
        <v>38</v>
      </c>
      <c r="I18" s="24">
        <f t="shared" si="1"/>
        <v>164</v>
      </c>
      <c r="J18" s="22">
        <v>133</v>
      </c>
      <c r="K18" s="23">
        <f t="shared" si="2"/>
        <v>38</v>
      </c>
      <c r="L18" s="24">
        <f t="shared" si="3"/>
        <v>171</v>
      </c>
      <c r="M18" s="27">
        <f t="shared" si="4"/>
        <v>335</v>
      </c>
      <c r="N18" s="22">
        <v>128</v>
      </c>
      <c r="O18" s="23">
        <f t="shared" si="5"/>
        <v>38</v>
      </c>
      <c r="P18" s="24">
        <f t="shared" si="6"/>
        <v>166</v>
      </c>
      <c r="Q18" s="27">
        <f t="shared" si="7"/>
        <v>501</v>
      </c>
      <c r="R18" s="22">
        <v>121</v>
      </c>
      <c r="S18" s="23">
        <f t="shared" si="8"/>
        <v>38</v>
      </c>
      <c r="T18" s="24">
        <f t="shared" si="9"/>
        <v>159</v>
      </c>
      <c r="U18" s="27">
        <f t="shared" si="10"/>
        <v>660</v>
      </c>
      <c r="V18" s="22">
        <v>183</v>
      </c>
      <c r="W18" s="23">
        <f t="shared" si="11"/>
        <v>38</v>
      </c>
      <c r="X18" s="24">
        <f t="shared" si="12"/>
        <v>221</v>
      </c>
      <c r="Y18" s="27">
        <f t="shared" si="13"/>
        <v>881</v>
      </c>
      <c r="Z18" s="22">
        <v>163</v>
      </c>
      <c r="AA18" s="23">
        <f t="shared" si="14"/>
        <v>38</v>
      </c>
      <c r="AB18" s="24">
        <f t="shared" si="15"/>
        <v>201</v>
      </c>
      <c r="AC18" s="25">
        <f t="shared" si="16"/>
        <v>1082</v>
      </c>
      <c r="AD18" s="51">
        <f t="shared" si="17"/>
        <v>854</v>
      </c>
      <c r="AE18" s="26">
        <f t="shared" si="19"/>
        <v>142.33333333333334</v>
      </c>
    </row>
    <row r="19" spans="1:31" ht="12.75">
      <c r="A19" s="19">
        <v>16</v>
      </c>
      <c r="B19" s="20" t="s">
        <v>207</v>
      </c>
      <c r="C19" s="20" t="s">
        <v>134</v>
      </c>
      <c r="D19" s="20">
        <v>106</v>
      </c>
      <c r="E19" s="21">
        <v>84</v>
      </c>
      <c r="F19" s="28">
        <v>23</v>
      </c>
      <c r="G19" s="22">
        <v>101</v>
      </c>
      <c r="H19" s="23">
        <f t="shared" si="0"/>
        <v>84</v>
      </c>
      <c r="I19" s="24">
        <f t="shared" si="1"/>
        <v>185</v>
      </c>
      <c r="J19" s="22">
        <v>100</v>
      </c>
      <c r="K19" s="23">
        <f t="shared" si="2"/>
        <v>84</v>
      </c>
      <c r="L19" s="24">
        <f t="shared" si="3"/>
        <v>184</v>
      </c>
      <c r="M19" s="27">
        <f t="shared" si="4"/>
        <v>369</v>
      </c>
      <c r="N19" s="22">
        <v>76</v>
      </c>
      <c r="O19" s="23">
        <f t="shared" si="5"/>
        <v>84</v>
      </c>
      <c r="P19" s="24">
        <f t="shared" si="6"/>
        <v>160</v>
      </c>
      <c r="Q19" s="27">
        <f t="shared" si="7"/>
        <v>529</v>
      </c>
      <c r="R19" s="22">
        <v>113</v>
      </c>
      <c r="S19" s="23">
        <f t="shared" si="8"/>
        <v>84</v>
      </c>
      <c r="T19" s="24">
        <f t="shared" si="9"/>
        <v>197</v>
      </c>
      <c r="U19" s="27">
        <f t="shared" si="10"/>
        <v>726</v>
      </c>
      <c r="V19" s="22">
        <v>92</v>
      </c>
      <c r="W19" s="23">
        <f t="shared" si="11"/>
        <v>84</v>
      </c>
      <c r="X19" s="24">
        <f t="shared" si="12"/>
        <v>176</v>
      </c>
      <c r="Y19" s="27">
        <f t="shared" si="13"/>
        <v>902</v>
      </c>
      <c r="Z19" s="22">
        <v>89</v>
      </c>
      <c r="AA19" s="23">
        <f t="shared" si="14"/>
        <v>84</v>
      </c>
      <c r="AB19" s="24">
        <f t="shared" si="15"/>
        <v>173</v>
      </c>
      <c r="AC19" s="25">
        <f t="shared" si="16"/>
        <v>1075</v>
      </c>
      <c r="AD19" s="51">
        <f t="shared" si="17"/>
        <v>571</v>
      </c>
      <c r="AE19" s="26">
        <f t="shared" si="19"/>
        <v>95.16666666666667</v>
      </c>
    </row>
    <row r="20" spans="1:31" ht="12.75">
      <c r="A20" s="19">
        <v>17</v>
      </c>
      <c r="B20" s="20" t="s">
        <v>175</v>
      </c>
      <c r="C20" s="20" t="s">
        <v>79</v>
      </c>
      <c r="D20" s="20">
        <v>159</v>
      </c>
      <c r="E20" s="21">
        <v>36</v>
      </c>
      <c r="F20" s="28">
        <v>26</v>
      </c>
      <c r="G20" s="22">
        <v>124</v>
      </c>
      <c r="H20" s="23">
        <f t="shared" si="0"/>
        <v>36</v>
      </c>
      <c r="I20" s="24">
        <f t="shared" si="1"/>
        <v>160</v>
      </c>
      <c r="J20" s="22">
        <v>129</v>
      </c>
      <c r="K20" s="23">
        <f t="shared" si="2"/>
        <v>36</v>
      </c>
      <c r="L20" s="24">
        <f t="shared" si="3"/>
        <v>165</v>
      </c>
      <c r="M20" s="27">
        <f t="shared" si="4"/>
        <v>325</v>
      </c>
      <c r="N20" s="22">
        <v>173</v>
      </c>
      <c r="O20" s="23">
        <f t="shared" si="5"/>
        <v>36</v>
      </c>
      <c r="P20" s="24">
        <f t="shared" si="6"/>
        <v>209</v>
      </c>
      <c r="Q20" s="27">
        <f t="shared" si="7"/>
        <v>534</v>
      </c>
      <c r="R20" s="22">
        <v>170</v>
      </c>
      <c r="S20" s="23">
        <f t="shared" si="8"/>
        <v>36</v>
      </c>
      <c r="T20" s="24">
        <f t="shared" si="9"/>
        <v>206</v>
      </c>
      <c r="U20" s="27">
        <f t="shared" si="10"/>
        <v>740</v>
      </c>
      <c r="V20" s="22">
        <v>118</v>
      </c>
      <c r="W20" s="23">
        <f t="shared" si="11"/>
        <v>36</v>
      </c>
      <c r="X20" s="24">
        <f t="shared" si="12"/>
        <v>154</v>
      </c>
      <c r="Y20" s="27">
        <f t="shared" si="13"/>
        <v>894</v>
      </c>
      <c r="Z20" s="22">
        <v>140</v>
      </c>
      <c r="AA20" s="23">
        <f t="shared" si="14"/>
        <v>36</v>
      </c>
      <c r="AB20" s="24">
        <f t="shared" si="15"/>
        <v>176</v>
      </c>
      <c r="AC20" s="25">
        <f t="shared" si="16"/>
        <v>1070</v>
      </c>
      <c r="AD20" s="51">
        <f t="shared" si="17"/>
        <v>854</v>
      </c>
      <c r="AE20" s="26">
        <f t="shared" si="19"/>
        <v>142.33333333333334</v>
      </c>
    </row>
    <row r="21" spans="1:31" ht="12.75">
      <c r="A21" s="19">
        <v>18</v>
      </c>
      <c r="B21" s="20" t="s">
        <v>209</v>
      </c>
      <c r="C21" s="20" t="s">
        <v>85</v>
      </c>
      <c r="D21" s="20">
        <v>172</v>
      </c>
      <c r="E21" s="21">
        <v>25</v>
      </c>
      <c r="F21" s="28">
        <v>36</v>
      </c>
      <c r="G21" s="22">
        <v>100</v>
      </c>
      <c r="H21" s="23">
        <f t="shared" si="0"/>
        <v>25</v>
      </c>
      <c r="I21" s="24">
        <f t="shared" si="1"/>
        <v>125</v>
      </c>
      <c r="J21" s="22">
        <v>162</v>
      </c>
      <c r="K21" s="23">
        <f t="shared" si="2"/>
        <v>25</v>
      </c>
      <c r="L21" s="24">
        <f t="shared" si="3"/>
        <v>187</v>
      </c>
      <c r="M21" s="27">
        <f t="shared" si="4"/>
        <v>312</v>
      </c>
      <c r="N21" s="22">
        <v>161</v>
      </c>
      <c r="O21" s="23">
        <f t="shared" si="5"/>
        <v>25</v>
      </c>
      <c r="P21" s="24">
        <f t="shared" si="6"/>
        <v>186</v>
      </c>
      <c r="Q21" s="27">
        <f t="shared" si="7"/>
        <v>498</v>
      </c>
      <c r="R21" s="22">
        <v>150</v>
      </c>
      <c r="S21" s="23">
        <f t="shared" si="8"/>
        <v>25</v>
      </c>
      <c r="T21" s="24">
        <f t="shared" si="9"/>
        <v>175</v>
      </c>
      <c r="U21" s="27">
        <f t="shared" si="10"/>
        <v>673</v>
      </c>
      <c r="V21" s="22">
        <v>162</v>
      </c>
      <c r="W21" s="23">
        <f t="shared" si="11"/>
        <v>25</v>
      </c>
      <c r="X21" s="24">
        <f t="shared" si="12"/>
        <v>187</v>
      </c>
      <c r="Y21" s="27">
        <f t="shared" si="13"/>
        <v>860</v>
      </c>
      <c r="Z21" s="22">
        <v>182</v>
      </c>
      <c r="AA21" s="23">
        <f t="shared" si="14"/>
        <v>25</v>
      </c>
      <c r="AB21" s="24">
        <f t="shared" si="15"/>
        <v>207</v>
      </c>
      <c r="AC21" s="25">
        <f t="shared" si="16"/>
        <v>1067</v>
      </c>
      <c r="AD21" s="51">
        <f t="shared" si="17"/>
        <v>917</v>
      </c>
      <c r="AE21" s="26">
        <f t="shared" si="19"/>
        <v>152.83333333333334</v>
      </c>
    </row>
    <row r="22" spans="1:31" ht="12.75">
      <c r="A22" s="19">
        <v>19</v>
      </c>
      <c r="B22" s="20" t="s">
        <v>165</v>
      </c>
      <c r="C22" s="20" t="s">
        <v>156</v>
      </c>
      <c r="D22" s="20">
        <v>171</v>
      </c>
      <c r="E22" s="21">
        <v>26</v>
      </c>
      <c r="F22" s="28">
        <v>5</v>
      </c>
      <c r="G22" s="22">
        <v>121</v>
      </c>
      <c r="H22" s="23">
        <f t="shared" si="0"/>
        <v>26</v>
      </c>
      <c r="I22" s="24">
        <f t="shared" si="1"/>
        <v>147</v>
      </c>
      <c r="J22" s="22">
        <v>153</v>
      </c>
      <c r="K22" s="23">
        <f t="shared" si="2"/>
        <v>26</v>
      </c>
      <c r="L22" s="24">
        <f t="shared" si="3"/>
        <v>179</v>
      </c>
      <c r="M22" s="27">
        <f t="shared" si="4"/>
        <v>326</v>
      </c>
      <c r="N22" s="22">
        <v>140</v>
      </c>
      <c r="O22" s="23">
        <f t="shared" si="5"/>
        <v>26</v>
      </c>
      <c r="P22" s="24">
        <f t="shared" si="6"/>
        <v>166</v>
      </c>
      <c r="Q22" s="27">
        <f t="shared" si="7"/>
        <v>492</v>
      </c>
      <c r="R22" s="22">
        <v>162</v>
      </c>
      <c r="S22" s="23">
        <f t="shared" si="8"/>
        <v>26</v>
      </c>
      <c r="T22" s="24">
        <f t="shared" si="9"/>
        <v>188</v>
      </c>
      <c r="U22" s="27">
        <f t="shared" si="10"/>
        <v>680</v>
      </c>
      <c r="V22" s="22">
        <v>142</v>
      </c>
      <c r="W22" s="23">
        <f t="shared" si="11"/>
        <v>26</v>
      </c>
      <c r="X22" s="24">
        <f t="shared" si="12"/>
        <v>168</v>
      </c>
      <c r="Y22" s="27">
        <f t="shared" si="13"/>
        <v>848</v>
      </c>
      <c r="Z22" s="22">
        <v>138</v>
      </c>
      <c r="AA22" s="23">
        <f t="shared" si="14"/>
        <v>26</v>
      </c>
      <c r="AB22" s="24">
        <f t="shared" si="15"/>
        <v>164</v>
      </c>
      <c r="AC22" s="25">
        <f t="shared" si="16"/>
        <v>1012</v>
      </c>
      <c r="AD22" s="51">
        <f t="shared" si="17"/>
        <v>856</v>
      </c>
      <c r="AE22" s="26">
        <f t="shared" si="19"/>
        <v>142.66666666666666</v>
      </c>
    </row>
    <row r="23" spans="1:31" ht="12.75">
      <c r="A23" s="19">
        <v>20</v>
      </c>
      <c r="B23" s="20" t="s">
        <v>177</v>
      </c>
      <c r="C23" s="20" t="s">
        <v>157</v>
      </c>
      <c r="D23" s="20">
        <v>153</v>
      </c>
      <c r="E23" s="21">
        <v>42</v>
      </c>
      <c r="F23" s="28">
        <v>33</v>
      </c>
      <c r="G23" s="22">
        <v>141</v>
      </c>
      <c r="H23" s="23">
        <f t="shared" si="0"/>
        <v>42</v>
      </c>
      <c r="I23" s="24">
        <f t="shared" si="1"/>
        <v>183</v>
      </c>
      <c r="J23" s="22">
        <v>93</v>
      </c>
      <c r="K23" s="23">
        <f t="shared" si="2"/>
        <v>42</v>
      </c>
      <c r="L23" s="24">
        <f t="shared" si="3"/>
        <v>135</v>
      </c>
      <c r="M23" s="27">
        <f t="shared" si="4"/>
        <v>318</v>
      </c>
      <c r="N23" s="22">
        <v>131</v>
      </c>
      <c r="O23" s="23">
        <f t="shared" si="5"/>
        <v>42</v>
      </c>
      <c r="P23" s="24">
        <f t="shared" si="6"/>
        <v>173</v>
      </c>
      <c r="Q23" s="27">
        <f t="shared" si="7"/>
        <v>491</v>
      </c>
      <c r="R23" s="22">
        <v>100</v>
      </c>
      <c r="S23" s="23">
        <f t="shared" si="8"/>
        <v>42</v>
      </c>
      <c r="T23" s="24">
        <f t="shared" si="9"/>
        <v>142</v>
      </c>
      <c r="U23" s="27">
        <f t="shared" si="10"/>
        <v>633</v>
      </c>
      <c r="V23" s="22">
        <v>100</v>
      </c>
      <c r="W23" s="23">
        <f t="shared" si="11"/>
        <v>42</v>
      </c>
      <c r="X23" s="24">
        <f t="shared" si="12"/>
        <v>142</v>
      </c>
      <c r="Y23" s="27">
        <f t="shared" si="13"/>
        <v>775</v>
      </c>
      <c r="Z23" s="22">
        <v>146</v>
      </c>
      <c r="AA23" s="23">
        <f t="shared" si="14"/>
        <v>42</v>
      </c>
      <c r="AB23" s="24">
        <f t="shared" si="15"/>
        <v>188</v>
      </c>
      <c r="AC23" s="25">
        <f t="shared" si="16"/>
        <v>963</v>
      </c>
      <c r="AD23" s="51">
        <f t="shared" si="17"/>
        <v>711</v>
      </c>
      <c r="AE23" s="26">
        <f t="shared" si="19"/>
        <v>118.5</v>
      </c>
    </row>
    <row r="24" spans="1:31" ht="12.75">
      <c r="A24" s="19">
        <v>21</v>
      </c>
      <c r="B24" s="20" t="s">
        <v>166</v>
      </c>
      <c r="C24" s="20" t="s">
        <v>63</v>
      </c>
      <c r="D24" s="20">
        <v>174</v>
      </c>
      <c r="E24" s="21">
        <v>23</v>
      </c>
      <c r="F24" s="28">
        <v>7</v>
      </c>
      <c r="G24" s="22">
        <v>139</v>
      </c>
      <c r="H24" s="23">
        <f t="shared" si="0"/>
        <v>23</v>
      </c>
      <c r="I24" s="24">
        <f t="shared" si="1"/>
        <v>162</v>
      </c>
      <c r="J24" s="22">
        <v>134</v>
      </c>
      <c r="K24" s="23">
        <f t="shared" si="2"/>
        <v>23</v>
      </c>
      <c r="L24" s="24">
        <f t="shared" si="3"/>
        <v>157</v>
      </c>
      <c r="M24" s="27">
        <f t="shared" si="4"/>
        <v>319</v>
      </c>
      <c r="N24" s="22">
        <v>136</v>
      </c>
      <c r="O24" s="23">
        <f t="shared" si="5"/>
        <v>23</v>
      </c>
      <c r="P24" s="24">
        <f t="shared" si="6"/>
        <v>159</v>
      </c>
      <c r="Q24" s="27">
        <f t="shared" si="7"/>
        <v>478</v>
      </c>
      <c r="R24" s="22">
        <v>146</v>
      </c>
      <c r="S24" s="23">
        <f t="shared" si="8"/>
        <v>23</v>
      </c>
      <c r="T24" s="24">
        <f t="shared" si="9"/>
        <v>169</v>
      </c>
      <c r="U24" s="27">
        <f t="shared" si="10"/>
        <v>647</v>
      </c>
      <c r="V24" s="22">
        <v>142</v>
      </c>
      <c r="W24" s="23">
        <f t="shared" si="11"/>
        <v>23</v>
      </c>
      <c r="X24" s="24">
        <f t="shared" si="12"/>
        <v>165</v>
      </c>
      <c r="Y24" s="27">
        <f t="shared" si="13"/>
        <v>812</v>
      </c>
      <c r="Z24" s="22">
        <v>113</v>
      </c>
      <c r="AA24" s="23">
        <f t="shared" si="14"/>
        <v>23</v>
      </c>
      <c r="AB24" s="24">
        <f t="shared" si="15"/>
        <v>136</v>
      </c>
      <c r="AC24" s="25">
        <f t="shared" si="16"/>
        <v>948</v>
      </c>
      <c r="AD24" s="51">
        <f t="shared" si="17"/>
        <v>810</v>
      </c>
      <c r="AE24" s="26">
        <f t="shared" si="19"/>
        <v>135</v>
      </c>
    </row>
  </sheetData>
  <sheetProtection/>
  <mergeCells count="3">
    <mergeCell ref="A1:B1"/>
    <mergeCell ref="G1:Z1"/>
    <mergeCell ref="AA1:AE1"/>
  </mergeCells>
  <printOptions/>
  <pageMargins left="0.75" right="0.75" top="1" bottom="1" header="0.5" footer="0.5"/>
  <pageSetup horizontalDpi="300" verticalDpi="300" orientation="landscape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8"/>
  <sheetViews>
    <sheetView showZeros="0" zoomScalePageLayoutView="0" workbookViewId="0" topLeftCell="A1">
      <selection activeCell="B19" sqref="B19"/>
    </sheetView>
  </sheetViews>
  <sheetFormatPr defaultColWidth="9.140625" defaultRowHeight="12.75"/>
  <cols>
    <col min="1" max="1" width="5.57421875" style="1" bestFit="1" customWidth="1"/>
    <col min="2" max="2" width="27.140625" style="2" customWidth="1"/>
    <col min="3" max="3" width="6.57421875" style="2" bestFit="1" customWidth="1"/>
    <col min="4" max="6" width="9.57421875" style="2" bestFit="1" customWidth="1"/>
    <col min="7" max="7" width="11.140625" style="2" customWidth="1"/>
    <col min="8" max="8" width="11.140625" style="2" bestFit="1" customWidth="1"/>
    <col min="9" max="16384" width="9.140625" style="2" customWidth="1"/>
  </cols>
  <sheetData>
    <row r="1" ht="15">
      <c r="B1" s="2" t="s">
        <v>46</v>
      </c>
    </row>
    <row r="2" ht="15.75" thickBot="1"/>
    <row r="3" spans="1:8" ht="15.75">
      <c r="A3" s="4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9</v>
      </c>
      <c r="H3" s="5" t="s">
        <v>10</v>
      </c>
    </row>
    <row r="4" spans="1:8" ht="15">
      <c r="A4" s="6">
        <v>1</v>
      </c>
      <c r="B4" s="7" t="s">
        <v>211</v>
      </c>
      <c r="C4" s="48">
        <v>24</v>
      </c>
      <c r="D4" s="9">
        <v>168</v>
      </c>
      <c r="E4" s="9">
        <v>175</v>
      </c>
      <c r="F4" s="9">
        <v>189</v>
      </c>
      <c r="G4" s="10">
        <f>SUM(D4:F4)</f>
        <v>532</v>
      </c>
      <c r="H4" s="11">
        <f>AVERAGE(D4:F4)</f>
        <v>177.33333333333334</v>
      </c>
    </row>
    <row r="5" spans="1:8" ht="15">
      <c r="A5" s="6">
        <v>2</v>
      </c>
      <c r="B5" s="7" t="s">
        <v>142</v>
      </c>
      <c r="C5" s="48">
        <v>6</v>
      </c>
      <c r="D5" s="9">
        <v>138</v>
      </c>
      <c r="E5" s="9">
        <v>140</v>
      </c>
      <c r="F5" s="9">
        <v>209</v>
      </c>
      <c r="G5" s="10">
        <f>SUM(D5:F5)</f>
        <v>487</v>
      </c>
      <c r="H5" s="11">
        <f>AVERAGE(D5:F5)</f>
        <v>162.33333333333334</v>
      </c>
    </row>
    <row r="6" spans="1:8" ht="15">
      <c r="A6" s="6">
        <v>3</v>
      </c>
      <c r="B6" s="7" t="s">
        <v>114</v>
      </c>
      <c r="C6" s="48">
        <v>25</v>
      </c>
      <c r="D6" s="9">
        <v>137</v>
      </c>
      <c r="E6" s="9">
        <v>162</v>
      </c>
      <c r="F6" s="9">
        <v>175</v>
      </c>
      <c r="G6" s="10">
        <f>SUM(D6:F6)</f>
        <v>474</v>
      </c>
      <c r="H6" s="11">
        <f>AVERAGE(D6:F6)</f>
        <v>158</v>
      </c>
    </row>
    <row r="7" spans="1:8" ht="15">
      <c r="A7" s="6">
        <v>4</v>
      </c>
      <c r="B7" s="7" t="s">
        <v>161</v>
      </c>
      <c r="C7" s="48">
        <v>2</v>
      </c>
      <c r="D7" s="9">
        <v>114</v>
      </c>
      <c r="E7" s="9">
        <v>170</v>
      </c>
      <c r="F7" s="9">
        <v>113</v>
      </c>
      <c r="G7" s="10">
        <f>SUM(D7:F7)</f>
        <v>397</v>
      </c>
      <c r="H7" s="11">
        <f>AVERAGE(D7:F7)</f>
        <v>132.33333333333334</v>
      </c>
    </row>
    <row r="9" spans="1:8" ht="15">
      <c r="A9" s="90" t="s">
        <v>210</v>
      </c>
      <c r="B9" s="89"/>
      <c r="D9" s="91"/>
      <c r="E9" s="89"/>
      <c r="F9" s="89"/>
      <c r="G9" s="92"/>
      <c r="H9" s="92"/>
    </row>
    <row r="10" ht="15.75" thickBot="1"/>
    <row r="11" spans="1:8" ht="15.75">
      <c r="A11" s="4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9</v>
      </c>
      <c r="H11" s="5" t="s">
        <v>10</v>
      </c>
    </row>
    <row r="12" spans="1:8" ht="15">
      <c r="A12" s="6">
        <v>1</v>
      </c>
      <c r="B12" s="7" t="s">
        <v>116</v>
      </c>
      <c r="C12" s="77">
        <v>27</v>
      </c>
      <c r="D12" s="9">
        <v>233</v>
      </c>
      <c r="E12" s="9">
        <v>184</v>
      </c>
      <c r="F12" s="9">
        <v>190</v>
      </c>
      <c r="G12" s="10">
        <f aca="true" t="shared" si="0" ref="G12:G18">SUM(D12:F12)</f>
        <v>607</v>
      </c>
      <c r="H12" s="11">
        <f aca="true" t="shared" si="1" ref="H12:H18">AVERAGE(D12:F12)</f>
        <v>202.33333333333334</v>
      </c>
    </row>
    <row r="13" spans="1:8" ht="15">
      <c r="A13" s="6">
        <v>2</v>
      </c>
      <c r="B13" s="7" t="s">
        <v>149</v>
      </c>
      <c r="C13" s="77">
        <v>21</v>
      </c>
      <c r="D13" s="9">
        <v>176</v>
      </c>
      <c r="E13" s="9">
        <v>179</v>
      </c>
      <c r="F13" s="9">
        <v>199</v>
      </c>
      <c r="G13" s="10">
        <f t="shared" si="0"/>
        <v>554</v>
      </c>
      <c r="H13" s="11">
        <f t="shared" si="1"/>
        <v>184.66666666666666</v>
      </c>
    </row>
    <row r="14" spans="1:8" ht="15">
      <c r="A14" s="6">
        <v>3</v>
      </c>
      <c r="B14" s="7" t="s">
        <v>180</v>
      </c>
      <c r="C14" s="77">
        <v>36</v>
      </c>
      <c r="D14" s="9">
        <v>172</v>
      </c>
      <c r="E14" s="9">
        <v>178</v>
      </c>
      <c r="F14" s="9">
        <v>202</v>
      </c>
      <c r="G14" s="10">
        <f t="shared" si="0"/>
        <v>552</v>
      </c>
      <c r="H14" s="11">
        <f t="shared" si="1"/>
        <v>184</v>
      </c>
    </row>
    <row r="15" spans="1:8" ht="15">
      <c r="A15" s="6">
        <v>4</v>
      </c>
      <c r="B15" s="7" t="s">
        <v>92</v>
      </c>
      <c r="C15" s="77">
        <v>5</v>
      </c>
      <c r="D15" s="9">
        <v>151</v>
      </c>
      <c r="E15" s="9">
        <v>199</v>
      </c>
      <c r="F15" s="9">
        <v>188</v>
      </c>
      <c r="G15" s="10">
        <f t="shared" si="0"/>
        <v>538</v>
      </c>
      <c r="H15" s="11">
        <f t="shared" si="1"/>
        <v>179.33333333333334</v>
      </c>
    </row>
    <row r="16" spans="1:8" ht="15">
      <c r="A16" s="6">
        <v>5</v>
      </c>
      <c r="B16" s="7" t="s">
        <v>109</v>
      </c>
      <c r="C16" s="77">
        <v>20</v>
      </c>
      <c r="D16" s="9">
        <v>174</v>
      </c>
      <c r="E16" s="9">
        <v>158</v>
      </c>
      <c r="F16" s="9">
        <v>201</v>
      </c>
      <c r="G16" s="10">
        <f t="shared" si="0"/>
        <v>533</v>
      </c>
      <c r="H16" s="11">
        <f t="shared" si="1"/>
        <v>177.66666666666666</v>
      </c>
    </row>
    <row r="17" spans="1:8" ht="15">
      <c r="A17" s="6">
        <v>6</v>
      </c>
      <c r="B17" s="7" t="s">
        <v>95</v>
      </c>
      <c r="C17" s="77">
        <v>7</v>
      </c>
      <c r="D17" s="9">
        <v>160</v>
      </c>
      <c r="E17" s="9">
        <v>149</v>
      </c>
      <c r="F17" s="9">
        <v>154</v>
      </c>
      <c r="G17" s="10">
        <f t="shared" si="0"/>
        <v>463</v>
      </c>
      <c r="H17" s="11">
        <f t="shared" si="1"/>
        <v>154.33333333333334</v>
      </c>
    </row>
    <row r="18" spans="1:8" ht="15">
      <c r="A18" s="6">
        <v>7</v>
      </c>
      <c r="B18" s="7" t="s">
        <v>128</v>
      </c>
      <c r="C18" s="77">
        <v>35</v>
      </c>
      <c r="D18" s="9">
        <v>115</v>
      </c>
      <c r="E18" s="9">
        <v>143</v>
      </c>
      <c r="F18" s="9">
        <v>181</v>
      </c>
      <c r="G18" s="10">
        <f t="shared" si="0"/>
        <v>439</v>
      </c>
      <c r="H18" s="11">
        <f t="shared" si="1"/>
        <v>146.33333333333334</v>
      </c>
    </row>
  </sheetData>
  <sheetProtection/>
  <mergeCells count="3">
    <mergeCell ref="A9:B9"/>
    <mergeCell ref="D9:F9"/>
    <mergeCell ref="G9:H9"/>
  </mergeCells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8"/>
  <sheetViews>
    <sheetView showZeros="0" zoomScalePageLayoutView="0" workbookViewId="0" topLeftCell="A1">
      <selection activeCell="E10" sqref="E10"/>
    </sheetView>
  </sheetViews>
  <sheetFormatPr defaultColWidth="9.140625" defaultRowHeight="12.75"/>
  <cols>
    <col min="1" max="1" width="5.57421875" style="1" bestFit="1" customWidth="1"/>
    <col min="2" max="2" width="27.140625" style="2" customWidth="1"/>
    <col min="3" max="3" width="6.57421875" style="2" bestFit="1" customWidth="1"/>
    <col min="4" max="6" width="9.57421875" style="2" bestFit="1" customWidth="1"/>
    <col min="7" max="7" width="11.140625" style="2" customWidth="1"/>
    <col min="8" max="8" width="11.140625" style="2" bestFit="1" customWidth="1"/>
    <col min="9" max="16384" width="9.140625" style="2" customWidth="1"/>
  </cols>
  <sheetData>
    <row r="1" spans="1:8" ht="15">
      <c r="A1" s="90" t="s">
        <v>212</v>
      </c>
      <c r="B1" s="89"/>
      <c r="D1" s="91"/>
      <c r="E1" s="89"/>
      <c r="F1" s="89"/>
      <c r="G1" s="92"/>
      <c r="H1" s="92"/>
    </row>
    <row r="2" ht="15.75" thickBot="1"/>
    <row r="3" spans="1:8" ht="15.75">
      <c r="A3" s="4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9</v>
      </c>
      <c r="H3" s="5" t="s">
        <v>10</v>
      </c>
    </row>
    <row r="4" spans="1:8" ht="15">
      <c r="A4" s="6">
        <v>1</v>
      </c>
      <c r="B4" s="7" t="s">
        <v>180</v>
      </c>
      <c r="C4" s="76">
        <v>36</v>
      </c>
      <c r="D4" s="9">
        <v>237</v>
      </c>
      <c r="E4" s="9">
        <v>224</v>
      </c>
      <c r="F4" s="9">
        <v>192</v>
      </c>
      <c r="G4" s="10">
        <f>SUM(D4:F4)</f>
        <v>653</v>
      </c>
      <c r="H4" s="11">
        <f>AVERAGE(D4:F4)</f>
        <v>217.66666666666666</v>
      </c>
    </row>
    <row r="5" spans="1:8" ht="15">
      <c r="A5" s="6">
        <v>2</v>
      </c>
      <c r="B5" s="7" t="s">
        <v>92</v>
      </c>
      <c r="C5" s="76">
        <v>5</v>
      </c>
      <c r="D5" s="9">
        <v>170</v>
      </c>
      <c r="E5" s="9">
        <v>214</v>
      </c>
      <c r="F5" s="9">
        <v>186</v>
      </c>
      <c r="G5" s="10">
        <f>SUM(D5:F5)</f>
        <v>570</v>
      </c>
      <c r="H5" s="11">
        <f>AVERAGE(D5:F5)</f>
        <v>190</v>
      </c>
    </row>
    <row r="6" spans="1:8" ht="15">
      <c r="A6" s="6">
        <v>3</v>
      </c>
      <c r="B6" s="7" t="s">
        <v>142</v>
      </c>
      <c r="C6" s="76">
        <v>6</v>
      </c>
      <c r="D6" s="9">
        <v>182</v>
      </c>
      <c r="E6" s="9">
        <v>132</v>
      </c>
      <c r="F6" s="9">
        <v>169</v>
      </c>
      <c r="G6" s="10">
        <f>SUM(D6:F6)</f>
        <v>483</v>
      </c>
      <c r="H6" s="11">
        <f>AVERAGE(D6:F6)</f>
        <v>161</v>
      </c>
    </row>
    <row r="7" spans="1:8" ht="15">
      <c r="A7" s="6">
        <v>4</v>
      </c>
      <c r="B7" s="7" t="s">
        <v>109</v>
      </c>
      <c r="C7" s="76">
        <v>20</v>
      </c>
      <c r="D7" s="9">
        <v>157</v>
      </c>
      <c r="E7" s="9">
        <v>173</v>
      </c>
      <c r="F7" s="9">
        <v>149</v>
      </c>
      <c r="G7" s="10">
        <f>SUM(D7:F7)</f>
        <v>479</v>
      </c>
      <c r="H7" s="11">
        <f>AVERAGE(D7:F7)</f>
        <v>159.66666666666666</v>
      </c>
    </row>
    <row r="8" spans="1:8" ht="15">
      <c r="A8" s="6">
        <v>5</v>
      </c>
      <c r="B8" s="7" t="s">
        <v>128</v>
      </c>
      <c r="C8" s="76">
        <v>35</v>
      </c>
      <c r="D8" s="9">
        <v>152</v>
      </c>
      <c r="E8" s="9">
        <v>153</v>
      </c>
      <c r="F8" s="9">
        <v>151</v>
      </c>
      <c r="G8" s="10">
        <f>SUM(D8:F8)</f>
        <v>456</v>
      </c>
      <c r="H8" s="11">
        <f>AVERAGE(D8:F8)</f>
        <v>152</v>
      </c>
    </row>
  </sheetData>
  <sheetProtection/>
  <mergeCells count="3">
    <mergeCell ref="A1:B1"/>
    <mergeCell ref="D1:F1"/>
    <mergeCell ref="G1:H1"/>
  </mergeCells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J17"/>
  <sheetViews>
    <sheetView showZeros="0" zoomScalePageLayoutView="0" workbookViewId="0" topLeftCell="A1">
      <selection activeCell="B14" sqref="B14"/>
    </sheetView>
  </sheetViews>
  <sheetFormatPr defaultColWidth="9.140625" defaultRowHeight="12.75"/>
  <cols>
    <col min="1" max="1" width="5.57421875" style="1" bestFit="1" customWidth="1"/>
    <col min="2" max="2" width="27.140625" style="2" customWidth="1"/>
    <col min="3" max="3" width="6.57421875" style="2" bestFit="1" customWidth="1"/>
    <col min="4" max="4" width="9.57421875" style="2" bestFit="1" customWidth="1"/>
    <col min="5" max="5" width="9.57421875" style="2" customWidth="1"/>
    <col min="6" max="7" width="9.57421875" style="2" bestFit="1" customWidth="1"/>
    <col min="8" max="8" width="11.140625" style="2" customWidth="1"/>
    <col min="9" max="9" width="11.140625" style="2" bestFit="1" customWidth="1"/>
    <col min="10" max="16384" width="9.140625" style="2" customWidth="1"/>
  </cols>
  <sheetData>
    <row r="2" spans="1:9" s="3" customFormat="1" ht="15.75">
      <c r="A2" s="90" t="s">
        <v>47</v>
      </c>
      <c r="B2" s="89"/>
      <c r="C2" s="2"/>
      <c r="D2" s="91"/>
      <c r="E2" s="91"/>
      <c r="F2" s="89"/>
      <c r="G2" s="89"/>
      <c r="H2" s="92"/>
      <c r="I2" s="92"/>
    </row>
    <row r="3" ht="15.75" thickBot="1"/>
    <row r="4" spans="1:9" ht="15.75">
      <c r="A4" s="4" t="s">
        <v>0</v>
      </c>
      <c r="B4" s="5" t="s">
        <v>1</v>
      </c>
      <c r="C4" s="5" t="s">
        <v>2</v>
      </c>
      <c r="D4" s="5" t="s">
        <v>48</v>
      </c>
      <c r="E4" s="5" t="s">
        <v>3</v>
      </c>
      <c r="F4" s="5" t="s">
        <v>4</v>
      </c>
      <c r="G4" s="5" t="s">
        <v>5</v>
      </c>
      <c r="H4" s="5" t="s">
        <v>9</v>
      </c>
      <c r="I4" s="5" t="s">
        <v>10</v>
      </c>
    </row>
    <row r="5" spans="1:9" ht="15">
      <c r="A5" s="6">
        <v>1</v>
      </c>
      <c r="B5" s="7" t="s">
        <v>108</v>
      </c>
      <c r="C5" s="8" t="s">
        <v>214</v>
      </c>
      <c r="D5" s="9">
        <v>1417</v>
      </c>
      <c r="E5" s="9">
        <v>225</v>
      </c>
      <c r="F5" s="9">
        <v>219</v>
      </c>
      <c r="G5" s="9">
        <v>233</v>
      </c>
      <c r="H5" s="10">
        <f aca="true" t="shared" si="0" ref="H5:H17">SUM(D5:G5)</f>
        <v>2094</v>
      </c>
      <c r="I5" s="11">
        <f>H5/9</f>
        <v>232.66666666666666</v>
      </c>
    </row>
    <row r="6" spans="1:9" ht="15">
      <c r="A6" s="6">
        <v>2</v>
      </c>
      <c r="B6" s="7" t="s">
        <v>101</v>
      </c>
      <c r="C6" s="8" t="s">
        <v>213</v>
      </c>
      <c r="D6" s="9">
        <v>1479</v>
      </c>
      <c r="E6" s="9">
        <v>171</v>
      </c>
      <c r="F6" s="9">
        <v>215</v>
      </c>
      <c r="G6" s="9">
        <v>194</v>
      </c>
      <c r="H6" s="10">
        <f t="shared" si="0"/>
        <v>2059</v>
      </c>
      <c r="I6" s="11">
        <f aca="true" t="shared" si="1" ref="I6:I17">H6/9</f>
        <v>228.77777777777777</v>
      </c>
    </row>
    <row r="7" spans="1:9" ht="15">
      <c r="A7" s="6">
        <v>3</v>
      </c>
      <c r="B7" s="7" t="s">
        <v>110</v>
      </c>
      <c r="C7" s="8" t="s">
        <v>217</v>
      </c>
      <c r="D7" s="9">
        <v>1337</v>
      </c>
      <c r="E7" s="9">
        <v>208</v>
      </c>
      <c r="F7" s="9">
        <v>237</v>
      </c>
      <c r="G7" s="9">
        <v>244</v>
      </c>
      <c r="H7" s="10">
        <f t="shared" si="0"/>
        <v>2026</v>
      </c>
      <c r="I7" s="11">
        <f t="shared" si="1"/>
        <v>225.11111111111111</v>
      </c>
    </row>
    <row r="8" spans="1:9" ht="15">
      <c r="A8" s="6">
        <v>4</v>
      </c>
      <c r="B8" s="7" t="s">
        <v>106</v>
      </c>
      <c r="C8" s="8" t="s">
        <v>215</v>
      </c>
      <c r="D8" s="9">
        <v>1346</v>
      </c>
      <c r="E8" s="9">
        <v>213</v>
      </c>
      <c r="F8" s="9">
        <v>213</v>
      </c>
      <c r="G8" s="9">
        <v>204</v>
      </c>
      <c r="H8" s="10">
        <f t="shared" si="0"/>
        <v>1976</v>
      </c>
      <c r="I8" s="11">
        <f t="shared" si="1"/>
        <v>219.55555555555554</v>
      </c>
    </row>
    <row r="9" spans="1:10" ht="15">
      <c r="A9" s="6">
        <v>5</v>
      </c>
      <c r="B9" s="7" t="s">
        <v>105</v>
      </c>
      <c r="C9" s="8" t="s">
        <v>218</v>
      </c>
      <c r="D9" s="9">
        <v>1272</v>
      </c>
      <c r="E9" s="9">
        <v>209</v>
      </c>
      <c r="F9" s="9">
        <v>247</v>
      </c>
      <c r="G9" s="9">
        <v>199</v>
      </c>
      <c r="H9" s="10">
        <f t="shared" si="0"/>
        <v>1927</v>
      </c>
      <c r="I9" s="11">
        <f t="shared" si="1"/>
        <v>214.11111111111111</v>
      </c>
      <c r="J9" s="2">
        <v>19</v>
      </c>
    </row>
    <row r="10" spans="1:10" ht="15">
      <c r="A10" s="6">
        <v>6</v>
      </c>
      <c r="B10" s="7" t="s">
        <v>118</v>
      </c>
      <c r="C10" s="8" t="s">
        <v>216</v>
      </c>
      <c r="D10" s="9">
        <v>1343</v>
      </c>
      <c r="E10" s="9">
        <v>210</v>
      </c>
      <c r="F10" s="9">
        <v>167</v>
      </c>
      <c r="G10" s="9">
        <v>191</v>
      </c>
      <c r="H10" s="10">
        <f t="shared" si="0"/>
        <v>1911</v>
      </c>
      <c r="I10" s="11">
        <f t="shared" si="1"/>
        <v>212.33333333333334</v>
      </c>
      <c r="J10" s="2">
        <v>18</v>
      </c>
    </row>
    <row r="11" spans="1:10" ht="15">
      <c r="A11" s="6">
        <v>7</v>
      </c>
      <c r="B11" s="7" t="s">
        <v>180</v>
      </c>
      <c r="C11" s="8" t="s">
        <v>220</v>
      </c>
      <c r="D11" s="9">
        <v>1205</v>
      </c>
      <c r="E11" s="9">
        <v>227</v>
      </c>
      <c r="F11" s="9">
        <v>256</v>
      </c>
      <c r="G11" s="9">
        <v>129</v>
      </c>
      <c r="H11" s="10">
        <f t="shared" si="0"/>
        <v>1817</v>
      </c>
      <c r="I11" s="11">
        <f t="shared" si="1"/>
        <v>201.88888888888889</v>
      </c>
      <c r="J11" s="2">
        <v>17</v>
      </c>
    </row>
    <row r="12" spans="1:10" ht="15">
      <c r="A12" s="6">
        <v>8</v>
      </c>
      <c r="B12" s="7" t="s">
        <v>104</v>
      </c>
      <c r="C12" s="8" t="s">
        <v>219</v>
      </c>
      <c r="D12" s="9">
        <v>1224</v>
      </c>
      <c r="E12" s="9">
        <v>172</v>
      </c>
      <c r="F12" s="9">
        <v>222</v>
      </c>
      <c r="G12" s="9">
        <v>174</v>
      </c>
      <c r="H12" s="10">
        <f t="shared" si="0"/>
        <v>1792</v>
      </c>
      <c r="I12" s="11">
        <f t="shared" si="1"/>
        <v>199.11111111111111</v>
      </c>
      <c r="J12" s="2">
        <v>16</v>
      </c>
    </row>
    <row r="13" spans="1:10" ht="15">
      <c r="A13" s="6">
        <v>9</v>
      </c>
      <c r="B13" s="7" t="s">
        <v>111</v>
      </c>
      <c r="C13" s="8" t="s">
        <v>221</v>
      </c>
      <c r="D13" s="9">
        <v>1198</v>
      </c>
      <c r="E13" s="9">
        <v>188</v>
      </c>
      <c r="F13" s="9">
        <v>193</v>
      </c>
      <c r="G13" s="9">
        <v>210</v>
      </c>
      <c r="H13" s="10">
        <f t="shared" si="0"/>
        <v>1789</v>
      </c>
      <c r="I13" s="11">
        <f t="shared" si="1"/>
        <v>198.77777777777777</v>
      </c>
      <c r="J13" s="2">
        <v>15</v>
      </c>
    </row>
    <row r="14" spans="1:10" ht="15">
      <c r="A14" s="6">
        <v>10</v>
      </c>
      <c r="B14" s="7" t="s">
        <v>125</v>
      </c>
      <c r="C14" s="8" t="s">
        <v>224</v>
      </c>
      <c r="D14" s="9">
        <v>1110</v>
      </c>
      <c r="E14" s="9">
        <v>178</v>
      </c>
      <c r="F14" s="9">
        <v>198</v>
      </c>
      <c r="G14" s="9">
        <v>157</v>
      </c>
      <c r="H14" s="10">
        <f t="shared" si="0"/>
        <v>1643</v>
      </c>
      <c r="I14" s="11">
        <f t="shared" si="1"/>
        <v>182.55555555555554</v>
      </c>
      <c r="J14" s="2">
        <v>14</v>
      </c>
    </row>
    <row r="15" spans="1:10" ht="15">
      <c r="A15" s="6">
        <v>11</v>
      </c>
      <c r="B15" s="7" t="s">
        <v>97</v>
      </c>
      <c r="C15" s="8" t="s">
        <v>225</v>
      </c>
      <c r="D15" s="9">
        <v>1109</v>
      </c>
      <c r="E15" s="9">
        <v>181</v>
      </c>
      <c r="F15" s="9">
        <v>178</v>
      </c>
      <c r="G15" s="9">
        <v>160</v>
      </c>
      <c r="H15" s="10">
        <f t="shared" si="0"/>
        <v>1628</v>
      </c>
      <c r="I15" s="11">
        <f t="shared" si="1"/>
        <v>180.88888888888889</v>
      </c>
      <c r="J15" s="2">
        <v>13</v>
      </c>
    </row>
    <row r="16" spans="1:10" ht="15">
      <c r="A16" s="6">
        <v>12</v>
      </c>
      <c r="B16" s="7" t="s">
        <v>116</v>
      </c>
      <c r="C16" s="8" t="s">
        <v>222</v>
      </c>
      <c r="D16" s="9">
        <v>1171</v>
      </c>
      <c r="E16" s="9">
        <v>125</v>
      </c>
      <c r="F16" s="9">
        <v>158</v>
      </c>
      <c r="G16" s="9">
        <v>136</v>
      </c>
      <c r="H16" s="10">
        <f t="shared" si="0"/>
        <v>1590</v>
      </c>
      <c r="I16" s="11">
        <f t="shared" si="1"/>
        <v>176.66666666666666</v>
      </c>
      <c r="J16" s="2">
        <v>12</v>
      </c>
    </row>
    <row r="17" spans="1:10" ht="15">
      <c r="A17" s="6">
        <v>13</v>
      </c>
      <c r="B17" s="7" t="s">
        <v>122</v>
      </c>
      <c r="C17" s="8" t="s">
        <v>223</v>
      </c>
      <c r="D17" s="9">
        <v>1111</v>
      </c>
      <c r="E17" s="9">
        <v>151</v>
      </c>
      <c r="F17" s="9">
        <v>141</v>
      </c>
      <c r="G17" s="9">
        <v>174</v>
      </c>
      <c r="H17" s="10">
        <f t="shared" si="0"/>
        <v>1577</v>
      </c>
      <c r="I17" s="11">
        <f t="shared" si="1"/>
        <v>175.22222222222223</v>
      </c>
      <c r="J17" s="2">
        <v>11</v>
      </c>
    </row>
  </sheetData>
  <sheetProtection/>
  <mergeCells count="3">
    <mergeCell ref="A2:B2"/>
    <mergeCell ref="D2:G2"/>
    <mergeCell ref="H2:I2"/>
  </mergeCells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J10"/>
  <sheetViews>
    <sheetView showZeros="0" zoomScalePageLayoutView="0" workbookViewId="0" topLeftCell="A1">
      <selection activeCell="B8" sqref="B8"/>
    </sheetView>
  </sheetViews>
  <sheetFormatPr defaultColWidth="9.140625" defaultRowHeight="12.75"/>
  <cols>
    <col min="1" max="1" width="5.57421875" style="1" bestFit="1" customWidth="1"/>
    <col min="2" max="2" width="27.140625" style="2" customWidth="1"/>
    <col min="3" max="3" width="6.57421875" style="2" bestFit="1" customWidth="1"/>
    <col min="4" max="4" width="9.57421875" style="2" bestFit="1" customWidth="1"/>
    <col min="5" max="5" width="9.57421875" style="2" customWidth="1"/>
    <col min="6" max="7" width="9.57421875" style="2" bestFit="1" customWidth="1"/>
    <col min="8" max="8" width="11.140625" style="2" customWidth="1"/>
    <col min="9" max="9" width="11.140625" style="2" bestFit="1" customWidth="1"/>
    <col min="10" max="16384" width="9.140625" style="2" customWidth="1"/>
  </cols>
  <sheetData>
    <row r="2" spans="1:9" s="3" customFormat="1" ht="15.75">
      <c r="A2" s="90" t="s">
        <v>49</v>
      </c>
      <c r="B2" s="89"/>
      <c r="C2" s="2"/>
      <c r="D2" s="91"/>
      <c r="E2" s="91"/>
      <c r="F2" s="89"/>
      <c r="G2" s="89"/>
      <c r="H2" s="92"/>
      <c r="I2" s="92"/>
    </row>
    <row r="3" ht="15.75" thickBot="1"/>
    <row r="4" spans="1:9" ht="15.75">
      <c r="A4" s="4" t="s">
        <v>0</v>
      </c>
      <c r="B4" s="5" t="s">
        <v>1</v>
      </c>
      <c r="C4" s="5" t="s">
        <v>2</v>
      </c>
      <c r="D4" s="5" t="s">
        <v>48</v>
      </c>
      <c r="E4" s="5" t="s">
        <v>3</v>
      </c>
      <c r="F4" s="5" t="s">
        <v>4</v>
      </c>
      <c r="G4" s="5" t="s">
        <v>5</v>
      </c>
      <c r="H4" s="5" t="s">
        <v>9</v>
      </c>
      <c r="I4" s="5" t="s">
        <v>10</v>
      </c>
    </row>
    <row r="5" spans="1:9" ht="15">
      <c r="A5" s="6">
        <v>1</v>
      </c>
      <c r="B5" s="7" t="s">
        <v>141</v>
      </c>
      <c r="C5" s="49" t="s">
        <v>227</v>
      </c>
      <c r="D5" s="9">
        <v>1129</v>
      </c>
      <c r="E5" s="9">
        <v>213</v>
      </c>
      <c r="F5" s="9">
        <v>244</v>
      </c>
      <c r="G5" s="9">
        <v>189</v>
      </c>
      <c r="H5" s="10">
        <f aca="true" t="shared" si="0" ref="H5:H10">SUM(D5:G5)</f>
        <v>1775</v>
      </c>
      <c r="I5" s="11">
        <f aca="true" t="shared" si="1" ref="I5:I10">H5/9</f>
        <v>197.22222222222223</v>
      </c>
    </row>
    <row r="6" spans="1:9" ht="15">
      <c r="A6" s="6">
        <v>2</v>
      </c>
      <c r="B6" s="7" t="s">
        <v>149</v>
      </c>
      <c r="C6" s="49" t="s">
        <v>226</v>
      </c>
      <c r="D6" s="9">
        <v>1140</v>
      </c>
      <c r="E6" s="9">
        <v>177</v>
      </c>
      <c r="F6" s="9">
        <v>179</v>
      </c>
      <c r="G6" s="9">
        <v>195</v>
      </c>
      <c r="H6" s="10">
        <f t="shared" si="0"/>
        <v>1691</v>
      </c>
      <c r="I6" s="11">
        <f t="shared" si="1"/>
        <v>187.88888888888889</v>
      </c>
    </row>
    <row r="7" spans="1:9" ht="15">
      <c r="A7" s="6">
        <v>3</v>
      </c>
      <c r="B7" s="7" t="s">
        <v>140</v>
      </c>
      <c r="C7" s="49" t="s">
        <v>229</v>
      </c>
      <c r="D7" s="9">
        <v>1082</v>
      </c>
      <c r="E7" s="9">
        <v>171</v>
      </c>
      <c r="F7" s="9">
        <v>172</v>
      </c>
      <c r="G7" s="9">
        <v>181</v>
      </c>
      <c r="H7" s="10">
        <f t="shared" si="0"/>
        <v>1606</v>
      </c>
      <c r="I7" s="11">
        <f t="shared" si="1"/>
        <v>178.44444444444446</v>
      </c>
    </row>
    <row r="8" spans="1:9" ht="15">
      <c r="A8" s="6">
        <v>4</v>
      </c>
      <c r="B8" s="7" t="s">
        <v>152</v>
      </c>
      <c r="C8" s="49" t="s">
        <v>228</v>
      </c>
      <c r="D8" s="9">
        <v>1100</v>
      </c>
      <c r="E8" s="9">
        <v>133</v>
      </c>
      <c r="F8" s="9">
        <v>137</v>
      </c>
      <c r="G8" s="9">
        <v>183</v>
      </c>
      <c r="H8" s="10">
        <f t="shared" si="0"/>
        <v>1553</v>
      </c>
      <c r="I8" s="11">
        <f t="shared" si="1"/>
        <v>172.55555555555554</v>
      </c>
    </row>
    <row r="9" spans="1:10" ht="15">
      <c r="A9" s="6">
        <v>5</v>
      </c>
      <c r="B9" s="7" t="s">
        <v>154</v>
      </c>
      <c r="C9" s="49" t="s">
        <v>231</v>
      </c>
      <c r="D9" s="9">
        <v>1024</v>
      </c>
      <c r="E9" s="9">
        <v>169</v>
      </c>
      <c r="F9" s="9">
        <v>163</v>
      </c>
      <c r="G9" s="9">
        <v>161</v>
      </c>
      <c r="H9" s="10">
        <f t="shared" si="0"/>
        <v>1517</v>
      </c>
      <c r="I9" s="11">
        <f t="shared" si="1"/>
        <v>168.55555555555554</v>
      </c>
      <c r="J9" s="2">
        <v>17</v>
      </c>
    </row>
    <row r="10" spans="1:10" ht="15">
      <c r="A10" s="6">
        <v>6</v>
      </c>
      <c r="B10" s="7" t="s">
        <v>129</v>
      </c>
      <c r="C10" s="49" t="s">
        <v>230</v>
      </c>
      <c r="D10" s="9">
        <v>1025</v>
      </c>
      <c r="E10" s="9">
        <v>156</v>
      </c>
      <c r="F10" s="9">
        <v>122</v>
      </c>
      <c r="G10" s="9">
        <v>143</v>
      </c>
      <c r="H10" s="10">
        <f t="shared" si="0"/>
        <v>1446</v>
      </c>
      <c r="I10" s="11">
        <f t="shared" si="1"/>
        <v>160.66666666666666</v>
      </c>
      <c r="J10" s="2">
        <v>14</v>
      </c>
    </row>
  </sheetData>
  <sheetProtection/>
  <mergeCells count="3">
    <mergeCell ref="A2:B2"/>
    <mergeCell ref="D2:G2"/>
    <mergeCell ref="H2:I2"/>
  </mergeCells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E9"/>
  <sheetViews>
    <sheetView zoomScalePageLayoutView="0" workbookViewId="0" topLeftCell="A1">
      <pane xSplit="5" ySplit="1" topLeftCell="F2" activePane="bottomRight" state="frozen"/>
      <selection pane="topLeft" activeCell="A1" sqref="A1"/>
      <selection pane="topRight" activeCell="F1" sqref="F1"/>
      <selection pane="bottomLeft" activeCell="A2" sqref="A2"/>
      <selection pane="bottomRight" activeCell="L23" sqref="L23"/>
    </sheetView>
  </sheetViews>
  <sheetFormatPr defaultColWidth="9.140625" defaultRowHeight="12.75"/>
  <cols>
    <col min="1" max="1" width="4.421875" style="13" bestFit="1" customWidth="1"/>
    <col min="2" max="2" width="16.8515625" style="15" customWidth="1"/>
    <col min="3" max="3" width="5.57421875" style="15" customWidth="1"/>
    <col min="4" max="4" width="5.140625" style="15" bestFit="1" customWidth="1"/>
    <col min="5" max="5" width="4.8515625" style="15" bestFit="1" customWidth="1"/>
    <col min="6" max="6" width="4.8515625" style="15" customWidth="1"/>
    <col min="7" max="7" width="5.28125" style="15" bestFit="1" customWidth="1"/>
    <col min="8" max="8" width="5.140625" style="15" bestFit="1" customWidth="1"/>
    <col min="9" max="9" width="7.00390625" style="15" bestFit="1" customWidth="1"/>
    <col min="10" max="10" width="7.00390625" style="15" customWidth="1"/>
    <col min="11" max="11" width="7.00390625" style="15" bestFit="1" customWidth="1"/>
    <col min="12" max="12" width="5.140625" style="15" bestFit="1" customWidth="1"/>
    <col min="13" max="13" width="7.00390625" style="15" bestFit="1" customWidth="1"/>
    <col min="14" max="14" width="8.00390625" style="15" customWidth="1"/>
    <col min="15" max="15" width="7.00390625" style="15" bestFit="1" customWidth="1"/>
    <col min="16" max="16" width="5.140625" style="15" bestFit="1" customWidth="1"/>
    <col min="17" max="17" width="7.00390625" style="15" bestFit="1" customWidth="1"/>
    <col min="18" max="18" width="7.28125" style="15" customWidth="1"/>
    <col min="19" max="19" width="7.00390625" style="15" bestFit="1" customWidth="1"/>
    <col min="20" max="22" width="7.00390625" style="15" customWidth="1"/>
    <col min="23" max="23" width="7.00390625" style="15" bestFit="1" customWidth="1"/>
    <col min="24" max="26" width="7.00390625" style="15" customWidth="1"/>
    <col min="27" max="27" width="7.00390625" style="15" bestFit="1" customWidth="1"/>
    <col min="28" max="29" width="7.00390625" style="15" customWidth="1"/>
    <col min="30" max="30" width="5.00390625" style="15" bestFit="1" customWidth="1"/>
    <col min="31" max="31" width="7.28125" style="15" bestFit="1" customWidth="1"/>
    <col min="32" max="16384" width="9.140625" style="15" customWidth="1"/>
  </cols>
  <sheetData>
    <row r="1" spans="1:31" ht="13.5">
      <c r="A1" s="93" t="s">
        <v>13</v>
      </c>
      <c r="B1" s="94"/>
      <c r="C1" s="14"/>
      <c r="D1" s="14"/>
      <c r="G1" s="95"/>
      <c r="H1" s="95"/>
      <c r="I1" s="95"/>
      <c r="J1" s="95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6"/>
      <c r="AC1" s="89"/>
      <c r="AD1" s="89"/>
      <c r="AE1" s="89"/>
    </row>
    <row r="2" ht="13.5" thickBot="1"/>
    <row r="3" spans="1:20" s="18" customFormat="1" ht="25.5">
      <c r="A3" s="16" t="s">
        <v>0</v>
      </c>
      <c r="B3" s="17" t="s">
        <v>1</v>
      </c>
      <c r="C3" s="17" t="s">
        <v>20</v>
      </c>
      <c r="D3" s="17" t="s">
        <v>14</v>
      </c>
      <c r="E3" s="17" t="s">
        <v>2</v>
      </c>
      <c r="F3" s="17" t="s">
        <v>50</v>
      </c>
      <c r="G3" s="17" t="s">
        <v>3</v>
      </c>
      <c r="H3" s="17" t="s">
        <v>14</v>
      </c>
      <c r="I3" s="17" t="s">
        <v>15</v>
      </c>
      <c r="J3" s="17" t="s">
        <v>51</v>
      </c>
      <c r="K3" s="17" t="s">
        <v>4</v>
      </c>
      <c r="L3" s="17" t="s">
        <v>14</v>
      </c>
      <c r="M3" s="17" t="s">
        <v>16</v>
      </c>
      <c r="N3" s="17" t="s">
        <v>52</v>
      </c>
      <c r="O3" s="17" t="s">
        <v>5</v>
      </c>
      <c r="P3" s="17" t="s">
        <v>14</v>
      </c>
      <c r="Q3" s="17" t="s">
        <v>18</v>
      </c>
      <c r="R3" s="52" t="s">
        <v>53</v>
      </c>
      <c r="S3" s="17" t="s">
        <v>54</v>
      </c>
      <c r="T3" s="54" t="s">
        <v>10</v>
      </c>
    </row>
    <row r="4" spans="1:20" ht="12.75">
      <c r="A4" s="19">
        <v>1</v>
      </c>
      <c r="B4" s="20" t="s">
        <v>208</v>
      </c>
      <c r="C4" s="20">
        <v>148</v>
      </c>
      <c r="D4" s="21">
        <v>46</v>
      </c>
      <c r="E4" s="28" t="s">
        <v>232</v>
      </c>
      <c r="F4" s="28">
        <v>1340</v>
      </c>
      <c r="G4" s="22">
        <v>186</v>
      </c>
      <c r="H4" s="23">
        <f aca="true" t="shared" si="0" ref="H4:H9">D4</f>
        <v>46</v>
      </c>
      <c r="I4" s="50">
        <f aca="true" t="shared" si="1" ref="I4:I9">SUM(G4:H4)</f>
        <v>232</v>
      </c>
      <c r="J4" s="24">
        <f aca="true" t="shared" si="2" ref="J4:J9">F4+I4</f>
        <v>1572</v>
      </c>
      <c r="K4" s="22">
        <v>187</v>
      </c>
      <c r="L4" s="23">
        <f aca="true" t="shared" si="3" ref="L4:L9">D4</f>
        <v>46</v>
      </c>
      <c r="M4" s="24">
        <f aca="true" t="shared" si="4" ref="M4:M9">SUM(K4:L4)</f>
        <v>233</v>
      </c>
      <c r="N4" s="27">
        <f aca="true" t="shared" si="5" ref="N4:N9">J4+M4</f>
        <v>1805</v>
      </c>
      <c r="O4" s="22">
        <v>195</v>
      </c>
      <c r="P4" s="23">
        <f aca="true" t="shared" si="6" ref="P4:P9">D4</f>
        <v>46</v>
      </c>
      <c r="Q4" s="24">
        <f aca="true" t="shared" si="7" ref="Q4:Q9">SUM(O4:P4)</f>
        <v>241</v>
      </c>
      <c r="R4" s="53">
        <f aca="true" t="shared" si="8" ref="R4:R9">N4+Q4</f>
        <v>2046</v>
      </c>
      <c r="S4" s="56">
        <f>'2nd Rd Hdcp'!R4-('2nd Rd Hdcp'!P4*9)</f>
        <v>1632</v>
      </c>
      <c r="T4" s="55">
        <f aca="true" t="shared" si="9" ref="T4:T9">S4/9</f>
        <v>181.33333333333334</v>
      </c>
    </row>
    <row r="5" spans="1:20" ht="12.75">
      <c r="A5" s="19">
        <v>2</v>
      </c>
      <c r="B5" s="20" t="s">
        <v>174</v>
      </c>
      <c r="C5" s="20">
        <v>118</v>
      </c>
      <c r="D5" s="21">
        <v>73</v>
      </c>
      <c r="E5" s="28" t="s">
        <v>233</v>
      </c>
      <c r="F5" s="28">
        <v>1301</v>
      </c>
      <c r="G5" s="22">
        <v>158</v>
      </c>
      <c r="H5" s="23">
        <f t="shared" si="0"/>
        <v>73</v>
      </c>
      <c r="I5" s="50">
        <f t="shared" si="1"/>
        <v>231</v>
      </c>
      <c r="J5" s="24">
        <f t="shared" si="2"/>
        <v>1532</v>
      </c>
      <c r="K5" s="22">
        <v>133</v>
      </c>
      <c r="L5" s="23">
        <f t="shared" si="3"/>
        <v>73</v>
      </c>
      <c r="M5" s="24">
        <f t="shared" si="4"/>
        <v>206</v>
      </c>
      <c r="N5" s="27">
        <f t="shared" si="5"/>
        <v>1738</v>
      </c>
      <c r="O5" s="22">
        <v>144</v>
      </c>
      <c r="P5" s="23">
        <f t="shared" si="6"/>
        <v>73</v>
      </c>
      <c r="Q5" s="24">
        <f t="shared" si="7"/>
        <v>217</v>
      </c>
      <c r="R5" s="53">
        <f t="shared" si="8"/>
        <v>1955</v>
      </c>
      <c r="S5" s="56">
        <f>'2nd Rd Hdcp'!R5-('2nd Rd Hdcp'!P5*9)</f>
        <v>1298</v>
      </c>
      <c r="T5" s="55">
        <f t="shared" si="9"/>
        <v>144.22222222222223</v>
      </c>
    </row>
    <row r="6" spans="1:20" ht="12.75">
      <c r="A6" s="19">
        <v>3</v>
      </c>
      <c r="B6" s="20" t="s">
        <v>162</v>
      </c>
      <c r="C6" s="20">
        <v>137</v>
      </c>
      <c r="D6" s="21">
        <v>57</v>
      </c>
      <c r="E6" s="28" t="s">
        <v>234</v>
      </c>
      <c r="F6" s="28">
        <v>1254</v>
      </c>
      <c r="G6" s="22">
        <v>187</v>
      </c>
      <c r="H6" s="23">
        <f t="shared" si="0"/>
        <v>57</v>
      </c>
      <c r="I6" s="50">
        <f t="shared" si="1"/>
        <v>244</v>
      </c>
      <c r="J6" s="24">
        <f t="shared" si="2"/>
        <v>1498</v>
      </c>
      <c r="K6" s="22">
        <v>202</v>
      </c>
      <c r="L6" s="23">
        <f t="shared" si="3"/>
        <v>57</v>
      </c>
      <c r="M6" s="24">
        <f t="shared" si="4"/>
        <v>259</v>
      </c>
      <c r="N6" s="27">
        <f t="shared" si="5"/>
        <v>1757</v>
      </c>
      <c r="O6" s="22">
        <v>123</v>
      </c>
      <c r="P6" s="23">
        <f t="shared" si="6"/>
        <v>57</v>
      </c>
      <c r="Q6" s="24">
        <f t="shared" si="7"/>
        <v>180</v>
      </c>
      <c r="R6" s="53">
        <f t="shared" si="8"/>
        <v>1937</v>
      </c>
      <c r="S6" s="56">
        <f>'2nd Rd Hdcp'!R6-('2nd Rd Hdcp'!P6*9)</f>
        <v>1424</v>
      </c>
      <c r="T6" s="55">
        <f t="shared" si="9"/>
        <v>158.22222222222223</v>
      </c>
    </row>
    <row r="7" spans="1:20" ht="12.75">
      <c r="A7" s="19">
        <v>4</v>
      </c>
      <c r="B7" s="20" t="s">
        <v>167</v>
      </c>
      <c r="C7" s="20">
        <v>149</v>
      </c>
      <c r="D7" s="21">
        <v>45</v>
      </c>
      <c r="E7" s="28" t="s">
        <v>235</v>
      </c>
      <c r="F7" s="28">
        <v>1254</v>
      </c>
      <c r="G7" s="22">
        <v>161</v>
      </c>
      <c r="H7" s="23">
        <f t="shared" si="0"/>
        <v>45</v>
      </c>
      <c r="I7" s="50">
        <f t="shared" si="1"/>
        <v>206</v>
      </c>
      <c r="J7" s="24">
        <f t="shared" si="2"/>
        <v>1460</v>
      </c>
      <c r="K7" s="22">
        <v>140</v>
      </c>
      <c r="L7" s="23">
        <f t="shared" si="3"/>
        <v>45</v>
      </c>
      <c r="M7" s="24">
        <f t="shared" si="4"/>
        <v>185</v>
      </c>
      <c r="N7" s="27">
        <f t="shared" si="5"/>
        <v>1645</v>
      </c>
      <c r="O7" s="22">
        <v>140</v>
      </c>
      <c r="P7" s="23">
        <f t="shared" si="6"/>
        <v>45</v>
      </c>
      <c r="Q7" s="24">
        <f t="shared" si="7"/>
        <v>185</v>
      </c>
      <c r="R7" s="53">
        <f t="shared" si="8"/>
        <v>1830</v>
      </c>
      <c r="S7" s="56">
        <f>'2nd Rd Hdcp'!R7-('2nd Rd Hdcp'!P7*9)</f>
        <v>1425</v>
      </c>
      <c r="T7" s="55">
        <f t="shared" si="9"/>
        <v>158.33333333333334</v>
      </c>
    </row>
    <row r="8" spans="1:21" ht="12.75">
      <c r="A8" s="19">
        <v>5</v>
      </c>
      <c r="B8" s="20" t="s">
        <v>171</v>
      </c>
      <c r="C8" s="20">
        <v>156</v>
      </c>
      <c r="D8" s="21">
        <v>39</v>
      </c>
      <c r="E8" s="28" t="s">
        <v>236</v>
      </c>
      <c r="F8" s="28">
        <v>1214</v>
      </c>
      <c r="G8" s="22">
        <v>126</v>
      </c>
      <c r="H8" s="23">
        <f t="shared" si="0"/>
        <v>39</v>
      </c>
      <c r="I8" s="50">
        <f t="shared" si="1"/>
        <v>165</v>
      </c>
      <c r="J8" s="24">
        <f t="shared" si="2"/>
        <v>1379</v>
      </c>
      <c r="K8" s="22">
        <v>183</v>
      </c>
      <c r="L8" s="23">
        <f t="shared" si="3"/>
        <v>39</v>
      </c>
      <c r="M8" s="24">
        <f t="shared" si="4"/>
        <v>222</v>
      </c>
      <c r="N8" s="27">
        <f t="shared" si="5"/>
        <v>1601</v>
      </c>
      <c r="O8" s="22">
        <v>170</v>
      </c>
      <c r="P8" s="23">
        <f t="shared" si="6"/>
        <v>39</v>
      </c>
      <c r="Q8" s="24">
        <f t="shared" si="7"/>
        <v>209</v>
      </c>
      <c r="R8" s="53">
        <f t="shared" si="8"/>
        <v>1810</v>
      </c>
      <c r="S8" s="56">
        <f>'2nd Rd Hdcp'!R8-('2nd Rd Hdcp'!P8*9)</f>
        <v>1459</v>
      </c>
      <c r="T8" s="55">
        <f t="shared" si="9"/>
        <v>162.11111111111111</v>
      </c>
      <c r="U8" s="15">
        <v>17</v>
      </c>
    </row>
    <row r="9" spans="1:21" ht="12.75">
      <c r="A9" s="19">
        <v>6</v>
      </c>
      <c r="B9" s="20" t="s">
        <v>173</v>
      </c>
      <c r="C9" s="20">
        <v>135</v>
      </c>
      <c r="D9" s="21">
        <v>58</v>
      </c>
      <c r="E9" s="28" t="s">
        <v>237</v>
      </c>
      <c r="F9" s="28">
        <v>1213</v>
      </c>
      <c r="G9" s="22">
        <v>132</v>
      </c>
      <c r="H9" s="23">
        <f t="shared" si="0"/>
        <v>58</v>
      </c>
      <c r="I9" s="50">
        <f t="shared" si="1"/>
        <v>190</v>
      </c>
      <c r="J9" s="24">
        <f t="shared" si="2"/>
        <v>1403</v>
      </c>
      <c r="K9" s="22">
        <v>139</v>
      </c>
      <c r="L9" s="23">
        <f t="shared" si="3"/>
        <v>58</v>
      </c>
      <c r="M9" s="24">
        <f t="shared" si="4"/>
        <v>197</v>
      </c>
      <c r="N9" s="27">
        <f t="shared" si="5"/>
        <v>1600</v>
      </c>
      <c r="O9" s="22">
        <v>152</v>
      </c>
      <c r="P9" s="23">
        <f t="shared" si="6"/>
        <v>58</v>
      </c>
      <c r="Q9" s="24">
        <f t="shared" si="7"/>
        <v>210</v>
      </c>
      <c r="R9" s="53">
        <f t="shared" si="8"/>
        <v>1810</v>
      </c>
      <c r="S9" s="56">
        <f>'2nd Rd Hdcp'!R9-('2nd Rd Hdcp'!P9*9)</f>
        <v>1288</v>
      </c>
      <c r="T9" s="55">
        <f t="shared" si="9"/>
        <v>143.11111111111111</v>
      </c>
      <c r="U9" s="15">
        <v>14</v>
      </c>
    </row>
  </sheetData>
  <sheetProtection/>
  <mergeCells count="3">
    <mergeCell ref="A1:B1"/>
    <mergeCell ref="G1:AA1"/>
    <mergeCell ref="AB1:AE1"/>
  </mergeCells>
  <printOptions/>
  <pageMargins left="0.75" right="0.75" top="1" bottom="1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</dc:creator>
  <cp:keywords/>
  <dc:description/>
  <cp:lastModifiedBy>Chris</cp:lastModifiedBy>
  <cp:lastPrinted>2023-12-16T20:01:03Z</cp:lastPrinted>
  <dcterms:created xsi:type="dcterms:W3CDTF">2010-09-08T14:50:21Z</dcterms:created>
  <dcterms:modified xsi:type="dcterms:W3CDTF">2023-12-17T20:34:57Z</dcterms:modified>
  <cp:category/>
  <cp:version/>
  <cp:contentType/>
  <cp:contentStatus/>
</cp:coreProperties>
</file>