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25" tabRatio="764" activeTab="0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2nd Rd Boys" sheetId="7" r:id="rId7"/>
    <sheet name="2nd Rd Girls" sheetId="8" r:id="rId8"/>
    <sheet name="2nd Rd Hdcp" sheetId="9" r:id="rId9"/>
    <sheet name="Boys Bracket" sheetId="10" r:id="rId10"/>
    <sheet name="Girls Bracket" sheetId="11" r:id="rId11"/>
    <sheet name="Hdcp Bracket" sheetId="12" r:id="rId12"/>
  </sheets>
  <definedNames/>
  <calcPr fullCalcOnLoad="1"/>
</workbook>
</file>

<file path=xl/sharedStrings.xml><?xml version="1.0" encoding="utf-8"?>
<sst xmlns="http://schemas.openxmlformats.org/spreadsheetml/2006/main" count="470" uniqueCount="246">
  <si>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</si>
  <si>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</si>
  <si>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</si>
  <si>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</si>
  <si>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</si>
  <si>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</si>
  <si>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</si>
  <si>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</si>
  <si>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</si>
  <si>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</si>
  <si>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</si>
  <si>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</si>
  <si>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</si>
  <si>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</si>
  <si>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</si>
  <si>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</si>
  <si>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</si>
  <si>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</si>
  <si>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</si>
  <si>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</si>
  <si>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</si>
  <si>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</si>
  <si>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</si>
  <si>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</si>
  <si>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</si>
  <si>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</si>
  <si>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</si>
  <si>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#4</t>
  </si>
  <si>
    <t>#3</t>
  </si>
  <si>
    <t>#2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</si>
  <si>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</si>
  <si>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</si>
  <si>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</si>
  <si>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</si>
  <si>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</si>
  <si>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</si>
  <si>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</si>
  <si>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</si>
  <si>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</si>
  <si>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</si>
  <si>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</si>
  <si>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5th</t>
  </si>
  <si>
    <t>9th</t>
  </si>
  <si>
    <t>High Game</t>
  </si>
  <si>
    <t>Boys Scratch 2nd Round</t>
  </si>
  <si>
    <t>Qual.</t>
  </si>
  <si>
    <t>Girls Scratch 2nd Round</t>
  </si>
  <si>
    <t>Qual</t>
  </si>
  <si>
    <t>Total After 7</t>
  </si>
  <si>
    <t>Total After 8</t>
  </si>
  <si>
    <t>Total After 9</t>
  </si>
  <si>
    <t>Scratch Total</t>
  </si>
  <si>
    <t>Winner</t>
  </si>
  <si>
    <t>Semi Finals</t>
  </si>
  <si>
    <t>Place</t>
  </si>
  <si>
    <t>Bowler</t>
  </si>
  <si>
    <t>Hometown</t>
  </si>
  <si>
    <t>Won</t>
  </si>
  <si>
    <t>Bowl a Vard Lanes</t>
  </si>
  <si>
    <t>Saturday February 17, 2024</t>
  </si>
  <si>
    <t>Brayden Herrera</t>
  </si>
  <si>
    <t>Zachary Zoromski</t>
  </si>
  <si>
    <t>Connor Mooney</t>
  </si>
  <si>
    <t>Clark Bonnewell</t>
  </si>
  <si>
    <t>Dominic Hutter</t>
  </si>
  <si>
    <t>Aiden Scott</t>
  </si>
  <si>
    <t>Joe Myhre</t>
  </si>
  <si>
    <t>Garrett Boettcher</t>
  </si>
  <si>
    <t>Landon Kelling</t>
  </si>
  <si>
    <t>Gavyn Lynch</t>
  </si>
  <si>
    <t>Charlie Wiedmeyer</t>
  </si>
  <si>
    <t>Bill Hunsicker</t>
  </si>
  <si>
    <t>Adam Paul</t>
  </si>
  <si>
    <t>Jack Dysland</t>
  </si>
  <si>
    <t>Tailen Scheuermann</t>
  </si>
  <si>
    <t>Wyatt Dickinson</t>
  </si>
  <si>
    <t>Noah Pearson</t>
  </si>
  <si>
    <t>Keagyn Schoone</t>
  </si>
  <si>
    <t>Mason Zacher</t>
  </si>
  <si>
    <t>Devin McKiski</t>
  </si>
  <si>
    <t>Ethan Krause</t>
  </si>
  <si>
    <t>Kasey Hughes</t>
  </si>
  <si>
    <t>Talan Pockat</t>
  </si>
  <si>
    <t>Jake Paulson</t>
  </si>
  <si>
    <t>Levi Gabrielse</t>
  </si>
  <si>
    <t>Xavier Gauthier</t>
  </si>
  <si>
    <t>Robert Vater</t>
  </si>
  <si>
    <t>Rylee Schwartz</t>
  </si>
  <si>
    <t>Topher Cieszynski</t>
  </si>
  <si>
    <t>Logan Egnoski</t>
  </si>
  <si>
    <t>Riley Egnoski</t>
  </si>
  <si>
    <t>Kai Nitzschke</t>
  </si>
  <si>
    <t>Zach Olson</t>
  </si>
  <si>
    <t>Kameron Harder</t>
  </si>
  <si>
    <t>Mason Seager</t>
  </si>
  <si>
    <t>Katrina McCarthy</t>
  </si>
  <si>
    <t>Tayler Baker</t>
  </si>
  <si>
    <t>Maggie Porter</t>
  </si>
  <si>
    <t>Abigail Helsinger</t>
  </si>
  <si>
    <t>Abigail Lawson</t>
  </si>
  <si>
    <t>Brianna Klimek</t>
  </si>
  <si>
    <t>Alivia Baskin</t>
  </si>
  <si>
    <t>Mackenzie Krause</t>
  </si>
  <si>
    <t>Holly Orgeman</t>
  </si>
  <si>
    <t>Kenzie Anderson</t>
  </si>
  <si>
    <t>Calleigh Beyer</t>
  </si>
  <si>
    <t>Hannah Zubke</t>
  </si>
  <si>
    <t>Mia Losee</t>
  </si>
  <si>
    <t>Ashley Bowe</t>
  </si>
  <si>
    <t>Oliver Harms</t>
  </si>
  <si>
    <t>Zachary Nuoffer</t>
  </si>
  <si>
    <t>Caleb Hafenstein</t>
  </si>
  <si>
    <t>Landyn Ganske</t>
  </si>
  <si>
    <t>Braxton Soldner</t>
  </si>
  <si>
    <t>Xavier Martinez</t>
  </si>
  <si>
    <t>Rylee Tesch</t>
  </si>
  <si>
    <t>Brody Dickinson</t>
  </si>
  <si>
    <t>Everett Kallio</t>
  </si>
  <si>
    <t>Lawson Sperbeck</t>
  </si>
  <si>
    <t>Pierce Gauthier</t>
  </si>
  <si>
    <t>Isabel Zirbel</t>
  </si>
  <si>
    <t>Hayes Sperbeck</t>
  </si>
  <si>
    <t>Ken Nitzschke</t>
  </si>
  <si>
    <t>Donovan Shira</t>
  </si>
  <si>
    <t>TaShawn Kelly</t>
  </si>
  <si>
    <t>Lucas Martin</t>
  </si>
  <si>
    <t>Maxwell Petersen</t>
  </si>
  <si>
    <t>Cameron Scheele</t>
  </si>
  <si>
    <t>Derek Hayes</t>
  </si>
  <si>
    <t>Ian Kloss</t>
  </si>
  <si>
    <t>Nate Purches</t>
  </si>
  <si>
    <t>Jayden Kenney</t>
  </si>
  <si>
    <t>Jeffrey Retzlaff</t>
  </si>
  <si>
    <t>Carson Schrauth</t>
  </si>
  <si>
    <t>Maddox Brown</t>
  </si>
  <si>
    <t>Colby Hietpas</t>
  </si>
  <si>
    <t>Corbin Vines</t>
  </si>
  <si>
    <t>Anthony Stehofsky</t>
  </si>
  <si>
    <t>Alexis Vandekolk</t>
  </si>
  <si>
    <t>Danielle Tank</t>
  </si>
  <si>
    <t>Terek Verhage</t>
  </si>
  <si>
    <t>Logan Busick</t>
  </si>
  <si>
    <t>Lane Pattern: 2023 Storm Lucky Larsen Masters (46 Feet)</t>
  </si>
  <si>
    <t>Kylie Sullivan</t>
  </si>
  <si>
    <t>Gordon Kroman</t>
  </si>
  <si>
    <t>Wyatt Thielman</t>
  </si>
  <si>
    <t>Mitchell Wurn</t>
  </si>
  <si>
    <t>Adam Toetz</t>
  </si>
  <si>
    <t>Seth Harms</t>
  </si>
  <si>
    <t>Tyler Portzen</t>
  </si>
  <si>
    <t>LaShone McGee</t>
  </si>
  <si>
    <t>Kameron Konter</t>
  </si>
  <si>
    <t>Alex Wollmer</t>
  </si>
  <si>
    <t>Tacoma Powless</t>
  </si>
  <si>
    <t>Rylan Schneider</t>
  </si>
  <si>
    <t>Owen Fahey</t>
  </si>
  <si>
    <t xml:space="preserve">Brent Thompson </t>
  </si>
  <si>
    <t>Brodie Marks</t>
  </si>
  <si>
    <t>Zane Pienkowski</t>
  </si>
  <si>
    <t>Trae Henrichsmeyer</t>
  </si>
  <si>
    <t>Henry Vater</t>
  </si>
  <si>
    <t>Dawson Schleuter</t>
  </si>
  <si>
    <t>Jacob Jensen Moyer</t>
  </si>
  <si>
    <t>Payton Schwetz</t>
  </si>
  <si>
    <t>Alexander Nuoffer</t>
  </si>
  <si>
    <t>Paityn Hauge</t>
  </si>
  <si>
    <t>Chase Brinkmann</t>
  </si>
  <si>
    <t>U12 / U15 Junior Gold</t>
  </si>
  <si>
    <t>U18 Combined Junior Gold</t>
  </si>
  <si>
    <t>Combined Junior Gold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</si>
  <si>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</si>
  <si>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</si>
  <si>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</si>
  <si>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</si>
  <si>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</si>
  <si>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</si>
  <si>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</si>
  <si>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</si>
  <si>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</si>
  <si>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3A</t>
  </si>
  <si>
    <t>3B</t>
  </si>
  <si>
    <t>4C</t>
  </si>
  <si>
    <t>5A</t>
  </si>
  <si>
    <t>5B</t>
  </si>
  <si>
    <t>6C</t>
  </si>
  <si>
    <t>7A</t>
  </si>
  <si>
    <t>7B</t>
  </si>
  <si>
    <t>8C</t>
  </si>
  <si>
    <t>8D</t>
  </si>
  <si>
    <t>9A</t>
  </si>
  <si>
    <t>9B</t>
  </si>
  <si>
    <t>10C</t>
  </si>
  <si>
    <t>10D</t>
  </si>
  <si>
    <t>11A</t>
  </si>
  <si>
    <t>11B</t>
  </si>
  <si>
    <t>12C</t>
  </si>
  <si>
    <t>13A</t>
  </si>
  <si>
    <t>13B</t>
  </si>
  <si>
    <t>15A</t>
  </si>
  <si>
    <t>14C</t>
  </si>
  <si>
    <t>15B</t>
  </si>
  <si>
    <t>16C</t>
  </si>
  <si>
    <t>#6</t>
  </si>
  <si>
    <t>#7</t>
  </si>
  <si>
    <t>#5</t>
  </si>
  <si>
    <t>#8</t>
  </si>
  <si>
    <t>N/S</t>
  </si>
  <si>
    <t>12D</t>
  </si>
  <si>
    <t>17A</t>
  </si>
  <si>
    <t>17B</t>
  </si>
  <si>
    <t>18C</t>
  </si>
  <si>
    <t>18D</t>
  </si>
  <si>
    <t>Lanes: 13 - 14</t>
  </si>
  <si>
    <t>Lanes: 5 - 6</t>
  </si>
  <si>
    <t>Lanes: 17 - 18</t>
  </si>
  <si>
    <t>Lanes: 15 - 16</t>
  </si>
  <si>
    <t>Lanes: 9 - 10</t>
  </si>
  <si>
    <t>Lanes: 5 &amp; 6</t>
  </si>
  <si>
    <t>Lanes: 3 - 4</t>
  </si>
  <si>
    <t>Lanes: 11 - 12</t>
  </si>
  <si>
    <t>Lanes: 7 - 8</t>
  </si>
  <si>
    <t>Sauk City, WI</t>
  </si>
  <si>
    <t>W/D</t>
  </si>
  <si>
    <t>Chippewa Falls, WI</t>
  </si>
  <si>
    <t>Eau Claire, WI</t>
  </si>
  <si>
    <t>Madison, WI</t>
  </si>
  <si>
    <t>Dixon, IL</t>
  </si>
  <si>
    <t>Oshkosh, WI</t>
  </si>
  <si>
    <t>Amherst, WI</t>
  </si>
  <si>
    <t>Belleville, WI</t>
  </si>
  <si>
    <t>Woodruff, WI</t>
  </si>
  <si>
    <t>Muskego, WI</t>
  </si>
  <si>
    <t>Franklin, WI</t>
  </si>
  <si>
    <t>Henry won the roll-off over Robert.</t>
  </si>
  <si>
    <t>Iola, WI</t>
  </si>
  <si>
    <t>Omro, WI</t>
  </si>
  <si>
    <t>South Beloit, IL</t>
  </si>
  <si>
    <t>Birnamwood, WI</t>
  </si>
  <si>
    <t>Cambridge, WI</t>
  </si>
  <si>
    <t>Germantown, WI</t>
  </si>
  <si>
    <t>Green Bay, WI</t>
  </si>
  <si>
    <t>Plover, WI</t>
  </si>
  <si>
    <t>Portage, WI</t>
  </si>
  <si>
    <t>North Fond du Lac, WI</t>
  </si>
  <si>
    <t>Pelican Lake, WI</t>
  </si>
  <si>
    <t>Marlborough, MA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</si>
</sst>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1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u val="single"/>
      <sz val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b/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6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6" fontId="3" fillId="0" borderId="0" xfId="0" applyNumberFormat="1" applyFont="1" applyAlignment="1">
      <alignment/>
    </xf>
    <xf numFmtId="0" fontId="1" fillId="16" borderId="13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3" fillId="18" borderId="13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3" fillId="33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40" fontId="3" fillId="0" borderId="22" xfId="0" applyNumberFormat="1" applyFont="1" applyBorder="1" applyAlignment="1">
      <alignment/>
    </xf>
    <xf numFmtId="0" fontId="3" fillId="1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6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6" fontId="13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3" fillId="0" borderId="13" xfId="0" applyFont="1" applyBorder="1" applyAlignment="1">
      <alignment/>
    </xf>
    <xf numFmtId="6" fontId="15" fillId="0" borderId="13" xfId="0" applyNumberFormat="1" applyFont="1" applyBorder="1" applyAlignment="1">
      <alignment/>
    </xf>
    <xf numFmtId="167" fontId="16" fillId="0" borderId="13" xfId="0" applyNumberFormat="1" applyFont="1" applyBorder="1" applyAlignment="1">
      <alignment horizontal="center"/>
    </xf>
    <xf numFmtId="6" fontId="16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0" fontId="1" fillId="13" borderId="1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16" fillId="0" borderId="13" xfId="0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8" fillId="0" borderId="2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0</xdr:row>
      <xdr:rowOff>0</xdr:rowOff>
    </xdr:from>
    <xdr:to>
      <xdr:col>7</xdr:col>
      <xdr:colOff>361950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0"/>
          <a:ext cx="9144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85725</xdr:rowOff>
    </xdr:from>
    <xdr:to>
      <xdr:col>1</xdr:col>
      <xdr:colOff>628650</xdr:colOff>
      <xdr:row>5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85725"/>
          <a:ext cx="1438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6"/>
  <sheetViews>
    <sheetView tabSelected="1" zoomScalePageLayoutView="0" workbookViewId="0" topLeftCell="A1">
      <selection activeCell="D11" sqref="D11:E11"/>
    </sheetView>
  </sheetViews>
  <sheetFormatPr defaultColWidth="9.140625" defaultRowHeight="12.75"/>
  <cols>
    <col min="1" max="1" width="16.00390625" style="37" customWidth="1"/>
    <col min="2" max="3" width="11.7109375" style="37" customWidth="1"/>
    <col min="4" max="4" width="13.140625" style="37" customWidth="1"/>
    <col min="5" max="5" width="12.00390625" style="37" customWidth="1"/>
    <col min="6" max="6" width="30.421875" style="37" customWidth="1"/>
    <col min="7" max="16384" width="9.140625" style="37" customWidth="1"/>
  </cols>
  <sheetData>
    <row r="1" spans="2:10" ht="18.75">
      <c r="B1" s="61"/>
      <c r="C1" s="86" t="s">
        <v>31</v>
      </c>
      <c r="D1" s="87"/>
      <c r="E1" s="87"/>
      <c r="F1" s="87"/>
      <c r="G1" s="65"/>
      <c r="H1" s="65"/>
      <c r="I1" s="62"/>
      <c r="J1" s="59"/>
    </row>
    <row r="2" spans="2:8" ht="13.5">
      <c r="B2" s="66"/>
      <c r="C2" s="66"/>
      <c r="D2" s="66"/>
      <c r="E2" s="66"/>
      <c r="F2" s="66"/>
      <c r="G2" s="66"/>
      <c r="H2" s="66"/>
    </row>
    <row r="3" spans="2:10" s="39" customFormat="1" ht="15.75">
      <c r="B3" s="63"/>
      <c r="C3" s="88" t="s">
        <v>58</v>
      </c>
      <c r="D3" s="89"/>
      <c r="E3" s="89"/>
      <c r="F3" s="89"/>
      <c r="G3" s="60"/>
      <c r="H3" s="60"/>
      <c r="I3" s="43"/>
      <c r="J3" s="60"/>
    </row>
    <row r="4" spans="2:10" s="39" customFormat="1" ht="15.75">
      <c r="B4" s="63"/>
      <c r="C4" s="88" t="s">
        <v>59</v>
      </c>
      <c r="D4" s="89"/>
      <c r="E4" s="89"/>
      <c r="F4" s="89"/>
      <c r="G4" s="60"/>
      <c r="H4" s="60"/>
      <c r="I4" s="43"/>
      <c r="J4" s="60"/>
    </row>
    <row r="5" spans="2:10" s="39" customFormat="1" ht="15.75">
      <c r="B5" s="63"/>
      <c r="C5" s="88" t="s">
        <v>142</v>
      </c>
      <c r="D5" s="89"/>
      <c r="E5" s="89"/>
      <c r="F5" s="89"/>
      <c r="G5" s="60"/>
      <c r="H5" s="60"/>
      <c r="I5" s="43"/>
      <c r="J5" s="60"/>
    </row>
    <row r="6" ht="13.5"/>
    <row r="7" spans="2:8" ht="16.5">
      <c r="B7" s="38" t="s">
        <v>32</v>
      </c>
      <c r="C7" s="39"/>
      <c r="D7" s="39"/>
      <c r="E7" s="39"/>
      <c r="F7" s="39"/>
      <c r="G7" s="40"/>
      <c r="H7" s="39"/>
    </row>
    <row r="8" spans="2:8" ht="16.5">
      <c r="B8" s="38"/>
      <c r="C8" s="67" t="s">
        <v>54</v>
      </c>
      <c r="D8" s="84" t="s">
        <v>55</v>
      </c>
      <c r="E8" s="84"/>
      <c r="F8" s="67" t="s">
        <v>56</v>
      </c>
      <c r="G8" s="74" t="s">
        <v>57</v>
      </c>
      <c r="H8" s="39"/>
    </row>
    <row r="9" spans="3:7" ht="15.75">
      <c r="C9" s="68" t="s">
        <v>33</v>
      </c>
      <c r="D9" s="80" t="s">
        <v>160</v>
      </c>
      <c r="E9" s="80"/>
      <c r="F9" s="69" t="s">
        <v>234</v>
      </c>
      <c r="G9" s="70">
        <v>925</v>
      </c>
    </row>
    <row r="10" spans="3:7" ht="15.75">
      <c r="C10" s="68" t="s">
        <v>34</v>
      </c>
      <c r="D10" s="80" t="s">
        <v>130</v>
      </c>
      <c r="E10" s="80"/>
      <c r="F10" s="69" t="s">
        <v>245</v>
      </c>
      <c r="G10" s="70">
        <v>460</v>
      </c>
    </row>
    <row r="11" spans="3:7" ht="15.75">
      <c r="C11" s="68" t="s">
        <v>35</v>
      </c>
      <c r="D11" s="80" t="s">
        <v>87</v>
      </c>
      <c r="E11" s="80"/>
      <c r="F11" s="69" t="s">
        <v>243</v>
      </c>
      <c r="G11" s="70">
        <v>255</v>
      </c>
    </row>
    <row r="12" spans="3:7" ht="15.75">
      <c r="C12" s="68" t="s">
        <v>35</v>
      </c>
      <c r="D12" s="80" t="s">
        <v>65</v>
      </c>
      <c r="E12" s="80"/>
      <c r="F12" s="69" t="s">
        <v>242</v>
      </c>
      <c r="G12" s="70">
        <v>255</v>
      </c>
    </row>
    <row r="13" spans="3:7" ht="15.75">
      <c r="C13" s="68" t="s">
        <v>41</v>
      </c>
      <c r="D13" s="80" t="s">
        <v>86</v>
      </c>
      <c r="E13" s="80"/>
      <c r="F13" s="69" t="s">
        <v>234</v>
      </c>
      <c r="G13" s="70">
        <v>150</v>
      </c>
    </row>
    <row r="14" spans="3:7" ht="15.75">
      <c r="C14" s="68" t="s">
        <v>41</v>
      </c>
      <c r="D14" s="80" t="s">
        <v>163</v>
      </c>
      <c r="E14" s="80"/>
      <c r="F14" s="69" t="s">
        <v>224</v>
      </c>
      <c r="G14" s="70">
        <v>150</v>
      </c>
    </row>
    <row r="15" spans="3:7" ht="15.75">
      <c r="C15" s="68" t="s">
        <v>41</v>
      </c>
      <c r="D15" s="80" t="s">
        <v>88</v>
      </c>
      <c r="E15" s="80"/>
      <c r="F15" s="69" t="s">
        <v>235</v>
      </c>
      <c r="G15" s="70">
        <v>150</v>
      </c>
    </row>
    <row r="16" spans="3:7" ht="15.75">
      <c r="C16" s="68" t="s">
        <v>41</v>
      </c>
      <c r="D16" s="80" t="s">
        <v>62</v>
      </c>
      <c r="E16" s="80"/>
      <c r="F16" s="69" t="s">
        <v>236</v>
      </c>
      <c r="G16" s="70">
        <v>150</v>
      </c>
    </row>
    <row r="17" spans="3:7" ht="15.75">
      <c r="C17" s="68" t="s">
        <v>42</v>
      </c>
      <c r="D17" s="80" t="s">
        <v>159</v>
      </c>
      <c r="E17" s="80"/>
      <c r="F17" s="69" t="s">
        <v>224</v>
      </c>
      <c r="G17" s="70">
        <v>95</v>
      </c>
    </row>
    <row r="18" spans="3:7" ht="15.75">
      <c r="C18" s="68" t="s">
        <v>170</v>
      </c>
      <c r="D18" s="80" t="s">
        <v>128</v>
      </c>
      <c r="E18" s="80"/>
      <c r="F18" s="69" t="s">
        <v>225</v>
      </c>
      <c r="G18" s="70">
        <v>90</v>
      </c>
    </row>
    <row r="19" spans="3:7" ht="15.75">
      <c r="C19" s="68" t="s">
        <v>171</v>
      </c>
      <c r="D19" s="80" t="s">
        <v>63</v>
      </c>
      <c r="E19" s="80"/>
      <c r="F19" s="69" t="s">
        <v>226</v>
      </c>
      <c r="G19" s="70">
        <v>85</v>
      </c>
    </row>
    <row r="20" spans="3:7" ht="15.75">
      <c r="C20" s="68" t="s">
        <v>172</v>
      </c>
      <c r="D20" s="80" t="s">
        <v>90</v>
      </c>
      <c r="E20" s="80"/>
      <c r="F20" s="69" t="s">
        <v>227</v>
      </c>
      <c r="G20" s="70">
        <v>80</v>
      </c>
    </row>
    <row r="21" spans="3:7" ht="15.75">
      <c r="C21" s="68" t="s">
        <v>173</v>
      </c>
      <c r="D21" s="80" t="s">
        <v>134</v>
      </c>
      <c r="E21" s="80"/>
      <c r="F21" s="69" t="s">
        <v>228</v>
      </c>
      <c r="G21" s="70">
        <v>75</v>
      </c>
    </row>
    <row r="22" spans="3:7" ht="15.75">
      <c r="C22" s="68" t="s">
        <v>174</v>
      </c>
      <c r="D22" s="80" t="s">
        <v>161</v>
      </c>
      <c r="E22" s="80"/>
      <c r="F22" s="69" t="s">
        <v>229</v>
      </c>
      <c r="G22" s="70">
        <v>70</v>
      </c>
    </row>
    <row r="23" spans="3:7" ht="15.75">
      <c r="C23" s="68" t="s">
        <v>175</v>
      </c>
      <c r="D23" s="80" t="s">
        <v>82</v>
      </c>
      <c r="E23" s="80"/>
      <c r="F23" s="69" t="s">
        <v>230</v>
      </c>
      <c r="G23" s="70">
        <v>65</v>
      </c>
    </row>
    <row r="24" spans="3:7" ht="15.75">
      <c r="C24" s="68" t="s">
        <v>176</v>
      </c>
      <c r="D24" s="80" t="s">
        <v>85</v>
      </c>
      <c r="E24" s="80"/>
      <c r="F24" s="69" t="s">
        <v>227</v>
      </c>
      <c r="G24" s="70">
        <v>60</v>
      </c>
    </row>
    <row r="25" spans="3:7" ht="15.75">
      <c r="C25" s="68" t="s">
        <v>177</v>
      </c>
      <c r="D25" s="80" t="s">
        <v>129</v>
      </c>
      <c r="E25" s="80"/>
      <c r="F25" s="69" t="s">
        <v>231</v>
      </c>
      <c r="G25" s="70">
        <v>55</v>
      </c>
    </row>
    <row r="26" spans="3:7" ht="15.75">
      <c r="C26" s="68" t="s">
        <v>178</v>
      </c>
      <c r="D26" s="80" t="s">
        <v>147</v>
      </c>
      <c r="E26" s="80"/>
      <c r="F26" s="69" t="s">
        <v>232</v>
      </c>
      <c r="G26" s="70">
        <v>55</v>
      </c>
    </row>
    <row r="27" spans="3:7" ht="13.5">
      <c r="C27" s="71"/>
      <c r="D27" s="71"/>
      <c r="E27" s="71"/>
      <c r="F27" s="71"/>
      <c r="G27" s="71"/>
    </row>
    <row r="28" spans="3:7" ht="15.75">
      <c r="C28" s="72" t="s">
        <v>36</v>
      </c>
      <c r="D28" s="71"/>
      <c r="E28" s="71"/>
      <c r="F28" s="71"/>
      <c r="G28" s="73">
        <f>SUM(G9:G26)</f>
        <v>3225</v>
      </c>
    </row>
    <row r="30" spans="2:7" ht="16.5">
      <c r="B30" s="38" t="s">
        <v>37</v>
      </c>
      <c r="C30" s="39"/>
      <c r="D30" s="39"/>
      <c r="E30" s="39"/>
      <c r="F30" s="39"/>
      <c r="G30" s="40"/>
    </row>
    <row r="31" spans="2:7" ht="16.5">
      <c r="B31" s="38"/>
      <c r="C31" s="67" t="s">
        <v>54</v>
      </c>
      <c r="D31" s="84" t="s">
        <v>55</v>
      </c>
      <c r="E31" s="84"/>
      <c r="F31" s="67" t="s">
        <v>56</v>
      </c>
      <c r="G31" s="74" t="s">
        <v>57</v>
      </c>
    </row>
    <row r="32" spans="3:7" ht="15.75">
      <c r="C32" s="68" t="s">
        <v>33</v>
      </c>
      <c r="D32" s="80" t="s">
        <v>95</v>
      </c>
      <c r="E32" s="80"/>
      <c r="F32" s="69" t="s">
        <v>244</v>
      </c>
      <c r="G32" s="70">
        <v>400</v>
      </c>
    </row>
    <row r="33" spans="3:7" ht="15.75">
      <c r="C33" s="68" t="s">
        <v>34</v>
      </c>
      <c r="D33" s="80" t="s">
        <v>96</v>
      </c>
      <c r="E33" s="80"/>
      <c r="F33" s="69" t="s">
        <v>225</v>
      </c>
      <c r="G33" s="70">
        <v>200</v>
      </c>
    </row>
    <row r="34" spans="3:7" ht="15.75">
      <c r="C34" s="68" t="s">
        <v>35</v>
      </c>
      <c r="D34" s="80" t="s">
        <v>103</v>
      </c>
      <c r="E34" s="80"/>
      <c r="F34" s="69" t="s">
        <v>237</v>
      </c>
      <c r="G34" s="70">
        <v>95</v>
      </c>
    </row>
    <row r="35" spans="3:7" ht="15.75">
      <c r="C35" s="68" t="s">
        <v>35</v>
      </c>
      <c r="D35" s="80" t="s">
        <v>97</v>
      </c>
      <c r="E35" s="80"/>
      <c r="F35" s="69" t="s">
        <v>238</v>
      </c>
      <c r="G35" s="70">
        <v>95</v>
      </c>
    </row>
    <row r="36" spans="3:7" ht="15.75">
      <c r="C36" s="68" t="s">
        <v>41</v>
      </c>
      <c r="D36" s="80" t="s">
        <v>102</v>
      </c>
      <c r="E36" s="80"/>
      <c r="F36" s="69" t="s">
        <v>223</v>
      </c>
      <c r="G36" s="70">
        <v>65</v>
      </c>
    </row>
    <row r="37" spans="3:7" ht="13.5">
      <c r="C37" s="71"/>
      <c r="D37" s="71"/>
      <c r="E37" s="71"/>
      <c r="F37" s="71"/>
      <c r="G37" s="71"/>
    </row>
    <row r="38" spans="3:7" ht="15.75">
      <c r="C38" s="72" t="s">
        <v>36</v>
      </c>
      <c r="D38" s="71"/>
      <c r="E38" s="71"/>
      <c r="F38" s="71"/>
      <c r="G38" s="73">
        <f>SUM(G32:G36)</f>
        <v>855</v>
      </c>
    </row>
    <row r="39" spans="2:7" ht="15.75">
      <c r="B39" s="39"/>
      <c r="C39" s="39"/>
      <c r="D39" s="39"/>
      <c r="E39" s="39"/>
      <c r="F39" s="39"/>
      <c r="G39" s="39"/>
    </row>
    <row r="40" spans="2:7" ht="16.5">
      <c r="B40" s="38" t="s">
        <v>38</v>
      </c>
      <c r="C40" s="39"/>
      <c r="D40" s="39"/>
      <c r="E40" s="39"/>
      <c r="F40" s="39"/>
      <c r="G40" s="41"/>
    </row>
    <row r="41" spans="2:7" ht="16.5">
      <c r="B41" s="38"/>
      <c r="C41" s="67" t="s">
        <v>54</v>
      </c>
      <c r="D41" s="84" t="s">
        <v>55</v>
      </c>
      <c r="E41" s="84"/>
      <c r="F41" s="67" t="s">
        <v>56</v>
      </c>
      <c r="G41" s="75" t="s">
        <v>57</v>
      </c>
    </row>
    <row r="42" spans="2:7" ht="15.75">
      <c r="B42" s="39"/>
      <c r="C42" s="68" t="s">
        <v>33</v>
      </c>
      <c r="D42" s="80" t="s">
        <v>121</v>
      </c>
      <c r="E42" s="80"/>
      <c r="F42" s="69" t="s">
        <v>240</v>
      </c>
      <c r="G42" s="70">
        <v>450</v>
      </c>
    </row>
    <row r="43" spans="2:7" ht="15.75">
      <c r="B43" s="39"/>
      <c r="C43" s="68" t="s">
        <v>34</v>
      </c>
      <c r="D43" s="80" t="s">
        <v>149</v>
      </c>
      <c r="E43" s="80"/>
      <c r="F43" s="69" t="s">
        <v>241</v>
      </c>
      <c r="G43" s="70">
        <v>225</v>
      </c>
    </row>
    <row r="44" spans="2:7" ht="15.75">
      <c r="B44" s="39"/>
      <c r="C44" s="68" t="s">
        <v>35</v>
      </c>
      <c r="D44" s="80" t="s">
        <v>123</v>
      </c>
      <c r="E44" s="80"/>
      <c r="F44" s="69" t="s">
        <v>239</v>
      </c>
      <c r="G44" s="70">
        <v>105</v>
      </c>
    </row>
    <row r="45" spans="2:7" ht="15.75">
      <c r="B45" s="39"/>
      <c r="C45" s="68" t="s">
        <v>35</v>
      </c>
      <c r="D45" s="80" t="s">
        <v>109</v>
      </c>
      <c r="E45" s="80"/>
      <c r="F45" s="69" t="s">
        <v>221</v>
      </c>
      <c r="G45" s="70">
        <v>105</v>
      </c>
    </row>
    <row r="46" spans="2:7" ht="15.75">
      <c r="B46" s="39"/>
      <c r="C46" s="68" t="s">
        <v>41</v>
      </c>
      <c r="D46" s="80" t="s">
        <v>165</v>
      </c>
      <c r="E46" s="80"/>
      <c r="F46" s="69" t="s">
        <v>221</v>
      </c>
      <c r="G46" s="70">
        <v>65</v>
      </c>
    </row>
    <row r="47" spans="2:7" ht="15.75">
      <c r="B47" s="39"/>
      <c r="C47" s="72"/>
      <c r="D47" s="72"/>
      <c r="E47" s="72"/>
      <c r="F47" s="72"/>
      <c r="G47" s="72"/>
    </row>
    <row r="48" spans="2:7" ht="15.75">
      <c r="B48" s="39"/>
      <c r="C48" s="72" t="s">
        <v>36</v>
      </c>
      <c r="D48" s="72"/>
      <c r="E48" s="72"/>
      <c r="F48" s="72"/>
      <c r="G48" s="73">
        <f>SUM(G42:G47)</f>
        <v>950</v>
      </c>
    </row>
    <row r="49" spans="2:7" ht="15.75">
      <c r="B49" s="39"/>
      <c r="C49" s="39"/>
      <c r="D49" s="39"/>
      <c r="E49" s="39"/>
      <c r="F49" s="39"/>
      <c r="G49" s="39"/>
    </row>
    <row r="50" spans="2:7" ht="15.75">
      <c r="B50" s="39"/>
      <c r="C50" s="39"/>
      <c r="D50" s="39"/>
      <c r="E50" s="39"/>
      <c r="F50" s="39"/>
      <c r="G50" s="39"/>
    </row>
    <row r="51" spans="2:7" ht="16.5">
      <c r="B51" s="38" t="s">
        <v>39</v>
      </c>
      <c r="C51" s="39"/>
      <c r="D51" s="39"/>
      <c r="E51" s="39"/>
      <c r="F51" s="39"/>
      <c r="G51" s="39"/>
    </row>
    <row r="52" spans="2:8" ht="15.75">
      <c r="B52" s="39"/>
      <c r="C52" s="81" t="s">
        <v>144</v>
      </c>
      <c r="D52" s="82"/>
      <c r="E52" s="83"/>
      <c r="F52" s="69" t="s">
        <v>166</v>
      </c>
      <c r="G52" s="64"/>
      <c r="H52" s="64"/>
    </row>
    <row r="53" spans="2:8" ht="15.75">
      <c r="B53" s="39"/>
      <c r="C53" s="81" t="s">
        <v>73</v>
      </c>
      <c r="D53" s="82"/>
      <c r="E53" s="83"/>
      <c r="F53" s="69" t="s">
        <v>143</v>
      </c>
      <c r="G53" s="64"/>
      <c r="H53" s="64"/>
    </row>
    <row r="54" spans="2:7" ht="15.75">
      <c r="B54" s="39"/>
      <c r="C54" s="85"/>
      <c r="D54" s="85"/>
      <c r="E54" s="85"/>
      <c r="F54" s="39"/>
      <c r="G54" s="39"/>
    </row>
    <row r="55" s="39" customFormat="1" ht="15.75"/>
    <row r="56" spans="2:7" ht="18">
      <c r="B56" s="38" t="s">
        <v>40</v>
      </c>
      <c r="G56" s="42">
        <f>G48+G38+G28</f>
        <v>5030</v>
      </c>
    </row>
  </sheetData>
  <sheetProtection/>
  <mergeCells count="38">
    <mergeCell ref="C54:E54"/>
    <mergeCell ref="C1:F1"/>
    <mergeCell ref="C3:F3"/>
    <mergeCell ref="C4:F4"/>
    <mergeCell ref="C5:F5"/>
    <mergeCell ref="D22:E22"/>
    <mergeCell ref="D35:E35"/>
    <mergeCell ref="D36:E36"/>
    <mergeCell ref="D45:E45"/>
    <mergeCell ref="D46:E46"/>
    <mergeCell ref="D42:E42"/>
    <mergeCell ref="D8:E8"/>
    <mergeCell ref="D31:E31"/>
    <mergeCell ref="D41:E41"/>
    <mergeCell ref="D33:E33"/>
    <mergeCell ref="D11:E11"/>
    <mergeCell ref="D12:E12"/>
    <mergeCell ref="D13:E13"/>
    <mergeCell ref="D14:E14"/>
    <mergeCell ref="D34:E34"/>
    <mergeCell ref="D23:E23"/>
    <mergeCell ref="D24:E24"/>
    <mergeCell ref="D9:E9"/>
    <mergeCell ref="D32:E32"/>
    <mergeCell ref="D44:E44"/>
    <mergeCell ref="C52:E52"/>
    <mergeCell ref="C53:E53"/>
    <mergeCell ref="D21:E21"/>
    <mergeCell ref="D43:E43"/>
    <mergeCell ref="D10:E10"/>
    <mergeCell ref="D25:E25"/>
    <mergeCell ref="D26:E26"/>
    <mergeCell ref="D15:E15"/>
    <mergeCell ref="D16:E16"/>
    <mergeCell ref="D17:E17"/>
    <mergeCell ref="D18:E18"/>
    <mergeCell ref="D19:E19"/>
    <mergeCell ref="D20:E20"/>
  </mergeCells>
  <printOptions horizontalCentered="1"/>
  <pageMargins left="0.75" right="0.75" top="1" bottom="1" header="0.5" footer="0.5"/>
  <pageSetup fitToHeight="1" fitToWidth="1" horizontalDpi="600" verticalDpi="600" orientation="portrait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9"/>
  <sheetViews>
    <sheetView showGridLines="0" showZeros="0" zoomScalePageLayoutView="0" workbookViewId="0" topLeftCell="A1">
      <selection activeCell="J8" activeCellId="2" sqref="D13 G11 J8"/>
    </sheetView>
  </sheetViews>
  <sheetFormatPr defaultColWidth="9.140625" defaultRowHeight="12.75"/>
  <sheetData>
    <row r="2" spans="1:4" ht="12.75">
      <c r="A2" s="34" t="s">
        <v>26</v>
      </c>
      <c r="B2" s="99" t="str">
        <f>'2nd Rd Boys'!B5</f>
        <v>Rylee Schwartz</v>
      </c>
      <c r="C2" s="99"/>
      <c r="D2" s="34">
        <v>180</v>
      </c>
    </row>
    <row r="3" spans="1:4" ht="12.75">
      <c r="A3" s="35"/>
      <c r="B3" s="35"/>
      <c r="C3" s="35"/>
      <c r="D3" s="30"/>
    </row>
    <row r="4" spans="1:7" ht="12.75">
      <c r="A4" s="100" t="s">
        <v>212</v>
      </c>
      <c r="B4" s="101"/>
      <c r="C4" s="101"/>
      <c r="D4" s="31"/>
      <c r="E4" s="102" t="s">
        <v>87</v>
      </c>
      <c r="F4" s="99"/>
      <c r="G4" s="29">
        <v>222</v>
      </c>
    </row>
    <row r="5" spans="1:7" ht="12.75">
      <c r="A5" s="33"/>
      <c r="B5" s="33"/>
      <c r="C5" s="33"/>
      <c r="D5" s="31"/>
      <c r="G5" s="30"/>
    </row>
    <row r="6" spans="1:7" ht="12.75">
      <c r="A6" s="58" t="s">
        <v>205</v>
      </c>
      <c r="B6" s="99" t="str">
        <f>'2nd Rd Boys'!B12</f>
        <v>Payton Schwetz</v>
      </c>
      <c r="C6" s="99"/>
      <c r="D6" s="36">
        <v>177</v>
      </c>
      <c r="G6" s="31"/>
    </row>
    <row r="7" ht="12.75">
      <c r="G7" s="31"/>
    </row>
    <row r="8" spans="5:10" ht="12.75">
      <c r="E8" s="105" t="s">
        <v>216</v>
      </c>
      <c r="F8" s="89"/>
      <c r="G8" s="31"/>
      <c r="H8" s="103" t="s">
        <v>160</v>
      </c>
      <c r="I8" s="104"/>
      <c r="J8" s="76">
        <v>216</v>
      </c>
    </row>
    <row r="9" spans="1:10" ht="12.75">
      <c r="A9" s="58" t="s">
        <v>27</v>
      </c>
      <c r="B9" s="99" t="str">
        <f>'2nd Rd Boys'!B8</f>
        <v>Robert Vater</v>
      </c>
      <c r="C9" s="99"/>
      <c r="D9" s="34">
        <v>202</v>
      </c>
      <c r="G9" s="31"/>
      <c r="J9" s="30"/>
    </row>
    <row r="10" spans="1:10" ht="12.75">
      <c r="A10" s="35"/>
      <c r="B10" s="35"/>
      <c r="C10" s="35"/>
      <c r="D10" s="30"/>
      <c r="G10" s="31"/>
      <c r="I10" s="44"/>
      <c r="J10" s="31"/>
    </row>
    <row r="11" spans="1:10" ht="12.75">
      <c r="A11" s="100" t="s">
        <v>220</v>
      </c>
      <c r="B11" s="101"/>
      <c r="C11" s="101"/>
      <c r="D11" s="31"/>
      <c r="E11" s="102" t="s">
        <v>160</v>
      </c>
      <c r="F11" s="99"/>
      <c r="G11" s="32">
        <v>237</v>
      </c>
      <c r="J11" s="31"/>
    </row>
    <row r="12" spans="1:10" ht="12.75">
      <c r="A12" s="33"/>
      <c r="B12" s="33"/>
      <c r="C12" s="33"/>
      <c r="D12" s="31"/>
      <c r="J12" s="31"/>
    </row>
    <row r="13" spans="1:10" ht="12.75">
      <c r="A13" s="58" t="s">
        <v>204</v>
      </c>
      <c r="B13" s="99" t="str">
        <f>'2nd Rd Boys'!B9</f>
        <v>Henry Vater</v>
      </c>
      <c r="C13" s="99"/>
      <c r="D13" s="36">
        <v>202</v>
      </c>
      <c r="J13" s="31"/>
    </row>
    <row r="14" ht="12.75">
      <c r="J14" s="31"/>
    </row>
    <row r="15" ht="12.75">
      <c r="J15" s="31"/>
    </row>
    <row r="16" spans="1:13" ht="12.75">
      <c r="A16" s="34" t="s">
        <v>28</v>
      </c>
      <c r="B16" s="99" t="str">
        <f>'2nd Rd Boys'!B7</f>
        <v>Nate Purches</v>
      </c>
      <c r="C16" s="99"/>
      <c r="D16" s="34">
        <v>219</v>
      </c>
      <c r="H16" s="57" t="s">
        <v>218</v>
      </c>
      <c r="J16" s="31"/>
      <c r="K16" s="97" t="s">
        <v>160</v>
      </c>
      <c r="L16" s="98"/>
      <c r="M16" s="98"/>
    </row>
    <row r="17" spans="1:10" ht="12.75">
      <c r="A17" s="35"/>
      <c r="B17" s="35"/>
      <c r="C17" s="35"/>
      <c r="D17" s="30"/>
      <c r="J17" s="31"/>
    </row>
    <row r="18" spans="1:12" ht="12.75">
      <c r="A18" s="100" t="s">
        <v>214</v>
      </c>
      <c r="B18" s="101"/>
      <c r="C18" s="101"/>
      <c r="D18" s="31"/>
      <c r="E18" s="102" t="s">
        <v>130</v>
      </c>
      <c r="F18" s="99"/>
      <c r="G18" s="29">
        <v>224</v>
      </c>
      <c r="J18" s="31"/>
      <c r="L18" s="44" t="s">
        <v>52</v>
      </c>
    </row>
    <row r="19" spans="1:10" ht="12.75">
      <c r="A19" s="33"/>
      <c r="B19" s="33"/>
      <c r="C19" s="33"/>
      <c r="D19" s="31"/>
      <c r="G19" s="30"/>
      <c r="J19" s="31"/>
    </row>
    <row r="20" spans="1:10" ht="12.75">
      <c r="A20" s="58" t="s">
        <v>202</v>
      </c>
      <c r="B20" s="99" t="str">
        <f>'2nd Rd Boys'!B10</f>
        <v>Connor Mooney</v>
      </c>
      <c r="C20" s="99"/>
      <c r="D20" s="36">
        <v>161</v>
      </c>
      <c r="G20" s="31"/>
      <c r="J20" s="31"/>
    </row>
    <row r="21" spans="7:10" ht="12.75">
      <c r="G21" s="31"/>
      <c r="J21" s="31"/>
    </row>
    <row r="22" spans="5:10" ht="12.75">
      <c r="E22" s="105" t="s">
        <v>217</v>
      </c>
      <c r="F22" s="89"/>
      <c r="G22" s="31"/>
      <c r="H22" s="103" t="s">
        <v>130</v>
      </c>
      <c r="I22" s="104"/>
      <c r="J22" s="79">
        <v>188</v>
      </c>
    </row>
    <row r="23" spans="1:7" ht="12.75">
      <c r="A23" s="58" t="s">
        <v>29</v>
      </c>
      <c r="B23" s="99" t="str">
        <f>'2nd Rd Boys'!B6</f>
        <v>Aiden Scott</v>
      </c>
      <c r="C23" s="99"/>
      <c r="D23" s="34">
        <v>191</v>
      </c>
      <c r="G23" s="31"/>
    </row>
    <row r="24" spans="1:9" ht="12.75">
      <c r="A24" s="35"/>
      <c r="B24" s="35"/>
      <c r="C24" s="35"/>
      <c r="D24" s="30"/>
      <c r="G24" s="31"/>
      <c r="I24" s="44"/>
    </row>
    <row r="25" spans="1:7" ht="12.75">
      <c r="A25" s="100" t="s">
        <v>215</v>
      </c>
      <c r="B25" s="101"/>
      <c r="C25" s="101"/>
      <c r="D25" s="31"/>
      <c r="E25" s="102" t="s">
        <v>65</v>
      </c>
      <c r="F25" s="99"/>
      <c r="G25" s="32">
        <v>208</v>
      </c>
    </row>
    <row r="26" spans="1:4" ht="12.75">
      <c r="A26" s="33"/>
      <c r="B26" s="33"/>
      <c r="C26" s="33"/>
      <c r="D26" s="31"/>
    </row>
    <row r="27" spans="1:4" ht="12.75">
      <c r="A27" s="58" t="s">
        <v>203</v>
      </c>
      <c r="B27" s="99" t="str">
        <f>'2nd Rd Boys'!B11</f>
        <v>Topher Cieszynski</v>
      </c>
      <c r="C27" s="99"/>
      <c r="D27" s="36">
        <v>172</v>
      </c>
    </row>
    <row r="29" ht="12.75">
      <c r="A29" s="57" t="s">
        <v>233</v>
      </c>
    </row>
  </sheetData>
  <sheetProtection/>
  <mergeCells count="21">
    <mergeCell ref="E8:F8"/>
    <mergeCell ref="B20:C20"/>
    <mergeCell ref="E22:F22"/>
    <mergeCell ref="B13:C13"/>
    <mergeCell ref="A4:C4"/>
    <mergeCell ref="B2:C2"/>
    <mergeCell ref="B6:C6"/>
    <mergeCell ref="E4:F4"/>
    <mergeCell ref="B9:C9"/>
    <mergeCell ref="A11:C11"/>
    <mergeCell ref="E11:F11"/>
    <mergeCell ref="K16:M16"/>
    <mergeCell ref="B23:C23"/>
    <mergeCell ref="A25:C25"/>
    <mergeCell ref="E25:F25"/>
    <mergeCell ref="B27:C27"/>
    <mergeCell ref="H8:I8"/>
    <mergeCell ref="H22:I22"/>
    <mergeCell ref="B16:C16"/>
    <mergeCell ref="A18:C18"/>
    <mergeCell ref="E18:F18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3"/>
  <sheetViews>
    <sheetView showGridLines="0" showZeros="0" zoomScalePageLayoutView="0" workbookViewId="0" topLeftCell="A1">
      <selection activeCell="G11" activeCellId="1" sqref="D13 G11"/>
    </sheetView>
  </sheetViews>
  <sheetFormatPr defaultColWidth="9.140625" defaultRowHeight="12.75"/>
  <sheetData>
    <row r="2" spans="1:4" ht="12.75">
      <c r="A2" s="34" t="s">
        <v>26</v>
      </c>
      <c r="B2" s="99" t="str">
        <f>'2nd Rd Girls'!B5</f>
        <v>Tayler Baker</v>
      </c>
      <c r="C2" s="99"/>
      <c r="D2" s="34">
        <v>207</v>
      </c>
    </row>
    <row r="3" spans="1:4" ht="12.75">
      <c r="A3" s="35"/>
      <c r="B3" s="35"/>
      <c r="C3" s="35"/>
      <c r="D3" s="30"/>
    </row>
    <row r="4" spans="1:7" ht="12.75">
      <c r="A4" s="100" t="s">
        <v>219</v>
      </c>
      <c r="B4" s="101"/>
      <c r="C4" s="101"/>
      <c r="D4" s="31"/>
      <c r="E4" s="102" t="s">
        <v>96</v>
      </c>
      <c r="F4" s="99"/>
      <c r="G4" s="29">
        <v>149</v>
      </c>
    </row>
    <row r="5" spans="1:7" ht="12.75">
      <c r="A5" s="33"/>
      <c r="B5" s="33"/>
      <c r="C5" s="33"/>
      <c r="D5" s="31"/>
      <c r="G5" s="30"/>
    </row>
    <row r="6" spans="1:7" ht="12.75">
      <c r="A6" s="58" t="s">
        <v>27</v>
      </c>
      <c r="B6" s="99" t="str">
        <f>'2nd Rd Girls'!B8</f>
        <v>Maggie Porter</v>
      </c>
      <c r="C6" s="99"/>
      <c r="D6" s="36">
        <v>159</v>
      </c>
      <c r="G6" s="31"/>
    </row>
    <row r="7" ht="12.75">
      <c r="G7" s="31"/>
    </row>
    <row r="8" spans="5:10" ht="12.75">
      <c r="E8" s="105" t="s">
        <v>218</v>
      </c>
      <c r="F8" s="89"/>
      <c r="G8" s="31"/>
      <c r="H8" s="97" t="s">
        <v>95</v>
      </c>
      <c r="I8" s="98"/>
      <c r="J8" s="98"/>
    </row>
    <row r="9" spans="1:7" ht="12.75">
      <c r="A9" s="58" t="s">
        <v>29</v>
      </c>
      <c r="B9" s="99" t="str">
        <f>'2nd Rd Girls'!B6</f>
        <v>Holly Orgeman</v>
      </c>
      <c r="C9" s="99"/>
      <c r="D9" s="34">
        <v>171</v>
      </c>
      <c r="G9" s="31"/>
    </row>
    <row r="10" spans="1:9" ht="12.75">
      <c r="A10" s="35"/>
      <c r="B10" s="35"/>
      <c r="C10" s="35"/>
      <c r="D10" s="30"/>
      <c r="G10" s="31"/>
      <c r="I10" s="44" t="s">
        <v>52</v>
      </c>
    </row>
    <row r="11" spans="1:7" ht="12.75">
      <c r="A11" s="100" t="s">
        <v>213</v>
      </c>
      <c r="B11" s="101"/>
      <c r="C11" s="101"/>
      <c r="D11" s="31"/>
      <c r="E11" s="102" t="s">
        <v>95</v>
      </c>
      <c r="F11" s="99"/>
      <c r="G11" s="32">
        <v>177</v>
      </c>
    </row>
    <row r="12" spans="1:4" ht="12.75">
      <c r="A12" s="33"/>
      <c r="B12" s="33"/>
      <c r="C12" s="33"/>
      <c r="D12" s="31"/>
    </row>
    <row r="13" spans="1:4" ht="12.75">
      <c r="A13" s="58" t="s">
        <v>28</v>
      </c>
      <c r="B13" s="99" t="str">
        <f>'2nd Rd Girls'!B7</f>
        <v>Katrina McCarthy</v>
      </c>
      <c r="C13" s="99"/>
      <c r="D13" s="36">
        <v>200</v>
      </c>
    </row>
  </sheetData>
  <sheetProtection/>
  <mergeCells count="10">
    <mergeCell ref="B13:C13"/>
    <mergeCell ref="E8:F8"/>
    <mergeCell ref="A4:C4"/>
    <mergeCell ref="H8:J8"/>
    <mergeCell ref="B2:C2"/>
    <mergeCell ref="B6:C6"/>
    <mergeCell ref="E4:F4"/>
    <mergeCell ref="E11:F11"/>
    <mergeCell ref="B9:C9"/>
    <mergeCell ref="A11:C11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41"/>
  <sheetViews>
    <sheetView showGridLines="0" showZeros="0" zoomScalePageLayoutView="0" workbookViewId="0" topLeftCell="A1">
      <selection activeCell="D28" activeCellId="1" sqref="D22 D28"/>
    </sheetView>
  </sheetViews>
  <sheetFormatPr defaultColWidth="9.140625" defaultRowHeight="12.75"/>
  <sheetData>
    <row r="2" spans="1:4" ht="12.75">
      <c r="A2" s="34" t="s">
        <v>26</v>
      </c>
      <c r="B2" s="99" t="str">
        <f>'2nd Rd Hdcp'!B4</f>
        <v>Hayes Sperbeck</v>
      </c>
      <c r="C2" s="99"/>
      <c r="D2" s="34">
        <f>G18</f>
        <v>199</v>
      </c>
    </row>
    <row r="3" spans="1:4" ht="12.75">
      <c r="A3" s="35"/>
      <c r="B3" s="35"/>
      <c r="C3" s="35"/>
      <c r="D3" s="30"/>
    </row>
    <row r="4" spans="1:7" ht="12.75">
      <c r="A4" s="100" t="s">
        <v>216</v>
      </c>
      <c r="B4" s="101"/>
      <c r="C4" s="101"/>
      <c r="D4" s="31"/>
      <c r="E4" s="102" t="s">
        <v>121</v>
      </c>
      <c r="F4" s="99"/>
      <c r="G4" s="29">
        <f>G27</f>
        <v>226</v>
      </c>
    </row>
    <row r="5" spans="1:7" ht="12.75">
      <c r="A5" s="33"/>
      <c r="B5" s="33"/>
      <c r="C5" s="33"/>
      <c r="D5" s="31"/>
      <c r="G5" s="30"/>
    </row>
    <row r="6" spans="1:7" ht="12.75">
      <c r="A6" s="58" t="s">
        <v>27</v>
      </c>
      <c r="B6" s="99" t="str">
        <f>'2nd Rd Hdcp'!B7</f>
        <v>Donovan Shira</v>
      </c>
      <c r="C6" s="99"/>
      <c r="D6" s="36">
        <f>G19</f>
        <v>186</v>
      </c>
      <c r="G6" s="31"/>
    </row>
    <row r="7" ht="12.75">
      <c r="G7" s="31"/>
    </row>
    <row r="8" spans="5:10" ht="12.75">
      <c r="E8" s="105" t="s">
        <v>220</v>
      </c>
      <c r="F8" s="89"/>
      <c r="G8" s="31"/>
      <c r="H8" s="97" t="s">
        <v>121</v>
      </c>
      <c r="I8" s="98"/>
      <c r="J8" s="98"/>
    </row>
    <row r="9" spans="1:11" ht="12.75">
      <c r="A9" s="58" t="s">
        <v>29</v>
      </c>
      <c r="B9" s="99" t="str">
        <f>'2nd Rd Hdcp'!B5</f>
        <v>Oliver Harms</v>
      </c>
      <c r="C9" s="99"/>
      <c r="D9" s="34">
        <f>G21</f>
        <v>159</v>
      </c>
      <c r="G9" s="31"/>
      <c r="J9" s="35"/>
      <c r="K9" s="33"/>
    </row>
    <row r="10" spans="1:11" ht="12.75">
      <c r="A10" s="35"/>
      <c r="B10" s="35"/>
      <c r="C10" s="35"/>
      <c r="D10" s="30"/>
      <c r="G10" s="31"/>
      <c r="I10" s="44" t="s">
        <v>52</v>
      </c>
      <c r="J10" s="33"/>
      <c r="K10" s="33"/>
    </row>
    <row r="11" spans="1:11" ht="12.75">
      <c r="A11" s="100" t="s">
        <v>218</v>
      </c>
      <c r="B11" s="101"/>
      <c r="C11" s="101"/>
      <c r="D11" s="31"/>
      <c r="E11" s="102" t="s">
        <v>149</v>
      </c>
      <c r="F11" s="99"/>
      <c r="G11" s="32">
        <f>G28</f>
        <v>167</v>
      </c>
      <c r="J11" s="33"/>
      <c r="K11" s="33"/>
    </row>
    <row r="12" spans="1:11" ht="12.75">
      <c r="A12" s="33"/>
      <c r="B12" s="33"/>
      <c r="C12" s="33"/>
      <c r="D12" s="31"/>
      <c r="J12" s="33"/>
      <c r="K12" s="33"/>
    </row>
    <row r="13" spans="1:11" ht="12.75">
      <c r="A13" s="58" t="s">
        <v>28</v>
      </c>
      <c r="B13" s="99" t="str">
        <f>'2nd Rd Hdcp'!B6</f>
        <v>Tyler Portzen</v>
      </c>
      <c r="C13" s="99"/>
      <c r="D13" s="36">
        <f>G22</f>
        <v>166</v>
      </c>
      <c r="J13" s="33"/>
      <c r="K13" s="33"/>
    </row>
    <row r="14" spans="10:11" ht="12.75">
      <c r="J14" s="33"/>
      <c r="K14" s="33"/>
    </row>
    <row r="16" spans="1:10" ht="12.75">
      <c r="A16" s="106" t="s">
        <v>53</v>
      </c>
      <c r="B16" s="89"/>
      <c r="C16" s="89"/>
      <c r="D16" s="89"/>
      <c r="E16" s="89"/>
      <c r="F16" s="89"/>
      <c r="I16" s="106"/>
      <c r="J16" s="106"/>
    </row>
    <row r="18" spans="1:10" ht="12.75">
      <c r="A18" t="s">
        <v>26</v>
      </c>
      <c r="B18" s="89" t="str">
        <f>B2</f>
        <v>Hayes Sperbeck</v>
      </c>
      <c r="C18" s="89"/>
      <c r="D18">
        <v>154</v>
      </c>
      <c r="E18">
        <v>45</v>
      </c>
      <c r="G18">
        <f>SUM(D18:F18)</f>
        <v>199</v>
      </c>
      <c r="I18" s="89"/>
      <c r="J18" s="89"/>
    </row>
    <row r="19" spans="1:10" ht="12.75">
      <c r="A19" s="57" t="s">
        <v>27</v>
      </c>
      <c r="B19" s="89" t="str">
        <f>B6</f>
        <v>Donovan Shira</v>
      </c>
      <c r="C19" s="89"/>
      <c r="D19">
        <v>145</v>
      </c>
      <c r="E19">
        <v>41</v>
      </c>
      <c r="G19">
        <f aca="true" t="shared" si="0" ref="G19:G28">SUM(D19:F19)</f>
        <v>186</v>
      </c>
      <c r="I19" s="89"/>
      <c r="J19" s="89"/>
    </row>
    <row r="21" spans="1:10" ht="12.75">
      <c r="A21" s="57" t="s">
        <v>29</v>
      </c>
      <c r="B21" s="89" t="str">
        <f>B9</f>
        <v>Oliver Harms</v>
      </c>
      <c r="C21" s="89"/>
      <c r="D21">
        <v>114</v>
      </c>
      <c r="E21">
        <v>45</v>
      </c>
      <c r="G21">
        <f t="shared" si="0"/>
        <v>159</v>
      </c>
      <c r="I21" s="89"/>
      <c r="J21" s="89"/>
    </row>
    <row r="22" spans="1:10" ht="12.75">
      <c r="A22" s="57" t="s">
        <v>28</v>
      </c>
      <c r="B22" s="89" t="str">
        <f>B13</f>
        <v>Tyler Portzen</v>
      </c>
      <c r="C22" s="89"/>
      <c r="D22">
        <v>118</v>
      </c>
      <c r="E22">
        <v>48</v>
      </c>
      <c r="G22">
        <f t="shared" si="0"/>
        <v>166</v>
      </c>
      <c r="I22" s="89"/>
      <c r="J22" s="89"/>
    </row>
    <row r="24" spans="2:10" ht="12.75">
      <c r="B24" s="89"/>
      <c r="C24" s="89"/>
      <c r="I24" s="107"/>
      <c r="J24" s="107"/>
    </row>
    <row r="25" spans="1:10" ht="12.75">
      <c r="A25" s="106" t="s">
        <v>30</v>
      </c>
      <c r="B25" s="89"/>
      <c r="C25" s="89"/>
      <c r="D25" s="89"/>
      <c r="E25" s="89"/>
      <c r="F25" s="89"/>
      <c r="I25" s="89"/>
      <c r="J25" s="89"/>
    </row>
    <row r="26" spans="9:10" ht="12.75">
      <c r="I26" s="89"/>
      <c r="J26" s="89"/>
    </row>
    <row r="27" spans="2:10" ht="12.75">
      <c r="B27" s="89" t="str">
        <f>E4</f>
        <v>Hayes Sperbeck</v>
      </c>
      <c r="C27" s="89"/>
      <c r="D27">
        <v>181</v>
      </c>
      <c r="E27">
        <v>45</v>
      </c>
      <c r="G27">
        <f t="shared" si="0"/>
        <v>226</v>
      </c>
      <c r="I27" s="89"/>
      <c r="J27" s="89"/>
    </row>
    <row r="28" spans="2:10" ht="12.75">
      <c r="B28" s="89" t="str">
        <f>E11</f>
        <v>Tyler Portzen</v>
      </c>
      <c r="C28" s="89"/>
      <c r="D28">
        <v>119</v>
      </c>
      <c r="E28">
        <v>48</v>
      </c>
      <c r="G28">
        <f t="shared" si="0"/>
        <v>167</v>
      </c>
      <c r="I28" s="89"/>
      <c r="J28" s="89"/>
    </row>
    <row r="32" spans="9:10" ht="12.75">
      <c r="I32" s="89"/>
      <c r="J32" s="89"/>
    </row>
    <row r="33" spans="9:10" ht="12.75">
      <c r="I33" s="89"/>
      <c r="J33" s="89"/>
    </row>
    <row r="35" spans="9:10" ht="12.75">
      <c r="I35" s="89"/>
      <c r="J35" s="89"/>
    </row>
    <row r="36" spans="9:10" ht="12.75">
      <c r="I36" s="89"/>
      <c r="J36" s="89"/>
    </row>
    <row r="40" spans="9:10" ht="12.75">
      <c r="I40" s="89"/>
      <c r="J40" s="89"/>
    </row>
    <row r="41" spans="9:10" ht="12.75">
      <c r="I41" s="89"/>
      <c r="J41" s="89"/>
    </row>
  </sheetData>
  <sheetProtection/>
  <mergeCells count="35">
    <mergeCell ref="I40:J40"/>
    <mergeCell ref="I41:J41"/>
    <mergeCell ref="I35:J35"/>
    <mergeCell ref="I36:J36"/>
    <mergeCell ref="I32:J32"/>
    <mergeCell ref="I33:J33"/>
    <mergeCell ref="I16:J16"/>
    <mergeCell ref="I18:J18"/>
    <mergeCell ref="I28:J28"/>
    <mergeCell ref="I27:J27"/>
    <mergeCell ref="I21:J21"/>
    <mergeCell ref="I22:J22"/>
    <mergeCell ref="I26:J26"/>
    <mergeCell ref="I24:J24"/>
    <mergeCell ref="B27:C27"/>
    <mergeCell ref="B28:C28"/>
    <mergeCell ref="B21:C21"/>
    <mergeCell ref="B22:C22"/>
    <mergeCell ref="I25:J25"/>
    <mergeCell ref="I19:J19"/>
    <mergeCell ref="B13:C13"/>
    <mergeCell ref="A4:C4"/>
    <mergeCell ref="B18:C18"/>
    <mergeCell ref="B19:C19"/>
    <mergeCell ref="B24:C24"/>
    <mergeCell ref="A25:F25"/>
    <mergeCell ref="A16:F16"/>
    <mergeCell ref="H8:J8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showZeros="0" zoomScalePageLayoutView="0" workbookViewId="0" topLeftCell="A47">
      <selection activeCell="B22" sqref="B22:B71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6384" width="9.140625" style="2" customWidth="1"/>
  </cols>
  <sheetData>
    <row r="1" spans="1:11" ht="15">
      <c r="A1" s="90" t="s">
        <v>11</v>
      </c>
      <c r="B1" s="89"/>
      <c r="D1" s="91"/>
      <c r="E1" s="89"/>
      <c r="F1" s="89"/>
      <c r="G1" s="89"/>
      <c r="H1" s="89"/>
      <c r="I1" s="89"/>
      <c r="J1" s="92"/>
      <c r="K1" s="92"/>
    </row>
    <row r="2" ht="15.75" thickBot="1"/>
    <row r="3" spans="1:11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</row>
    <row r="4" spans="1:12" ht="15">
      <c r="A4" s="9">
        <v>1</v>
      </c>
      <c r="B4" s="7" t="s">
        <v>87</v>
      </c>
      <c r="C4" s="8">
        <v>24</v>
      </c>
      <c r="D4" s="9">
        <v>198</v>
      </c>
      <c r="E4" s="9">
        <v>234</v>
      </c>
      <c r="F4" s="9">
        <v>213</v>
      </c>
      <c r="G4" s="9">
        <v>189</v>
      </c>
      <c r="H4" s="9">
        <v>203</v>
      </c>
      <c r="I4" s="9">
        <v>265</v>
      </c>
      <c r="J4" s="10">
        <f aca="true" t="shared" si="0" ref="J4:J35">SUM(D4:I4)</f>
        <v>1302</v>
      </c>
      <c r="K4" s="11">
        <f>AVERAGE(D4:I4)</f>
        <v>217</v>
      </c>
      <c r="L4" s="45"/>
    </row>
    <row r="5" spans="1:11" ht="15">
      <c r="A5" s="9">
        <v>2</v>
      </c>
      <c r="B5" s="7" t="s">
        <v>65</v>
      </c>
      <c r="C5" s="8">
        <v>7</v>
      </c>
      <c r="D5" s="9">
        <v>148</v>
      </c>
      <c r="E5" s="9">
        <v>182</v>
      </c>
      <c r="F5" s="9">
        <v>183</v>
      </c>
      <c r="G5" s="9">
        <v>214</v>
      </c>
      <c r="H5" s="9">
        <v>202</v>
      </c>
      <c r="I5" s="9">
        <v>255</v>
      </c>
      <c r="J5" s="10">
        <f t="shared" si="0"/>
        <v>1184</v>
      </c>
      <c r="K5" s="11">
        <f aca="true" t="shared" si="1" ref="K5:K23">AVERAGE(D5:I5)</f>
        <v>197.33333333333334</v>
      </c>
    </row>
    <row r="6" spans="1:11" ht="15">
      <c r="A6" s="9">
        <v>3</v>
      </c>
      <c r="B6" s="7" t="s">
        <v>160</v>
      </c>
      <c r="C6" s="8">
        <v>22</v>
      </c>
      <c r="D6" s="9">
        <v>117</v>
      </c>
      <c r="E6" s="9">
        <v>213</v>
      </c>
      <c r="F6" s="9">
        <v>172</v>
      </c>
      <c r="G6" s="9">
        <v>257</v>
      </c>
      <c r="H6" s="9">
        <v>184</v>
      </c>
      <c r="I6" s="9">
        <v>227</v>
      </c>
      <c r="J6" s="10">
        <f t="shared" si="0"/>
        <v>1170</v>
      </c>
      <c r="K6" s="11">
        <f t="shared" si="1"/>
        <v>195</v>
      </c>
    </row>
    <row r="7" spans="1:11" ht="15">
      <c r="A7" s="9">
        <v>4</v>
      </c>
      <c r="B7" s="7" t="s">
        <v>86</v>
      </c>
      <c r="C7" s="8">
        <v>23</v>
      </c>
      <c r="D7" s="9">
        <v>154</v>
      </c>
      <c r="E7" s="9">
        <v>210</v>
      </c>
      <c r="F7" s="9">
        <v>193</v>
      </c>
      <c r="G7" s="9">
        <v>217</v>
      </c>
      <c r="H7" s="9">
        <v>217</v>
      </c>
      <c r="I7" s="9">
        <v>177</v>
      </c>
      <c r="J7" s="10">
        <f t="shared" si="0"/>
        <v>1168</v>
      </c>
      <c r="K7" s="11">
        <f t="shared" si="1"/>
        <v>194.66666666666666</v>
      </c>
    </row>
    <row r="8" spans="1:11" ht="15">
      <c r="A8" s="9">
        <v>5</v>
      </c>
      <c r="B8" s="7" t="s">
        <v>130</v>
      </c>
      <c r="C8" s="8">
        <v>16</v>
      </c>
      <c r="D8" s="9">
        <v>220</v>
      </c>
      <c r="E8" s="9">
        <v>195</v>
      </c>
      <c r="F8" s="9">
        <v>177</v>
      </c>
      <c r="G8" s="9">
        <v>205</v>
      </c>
      <c r="H8" s="9">
        <v>213</v>
      </c>
      <c r="I8" s="9">
        <v>156</v>
      </c>
      <c r="J8" s="10">
        <f t="shared" si="0"/>
        <v>1166</v>
      </c>
      <c r="K8" s="11">
        <f t="shared" si="1"/>
        <v>194.33333333333334</v>
      </c>
    </row>
    <row r="9" spans="1:11" ht="15">
      <c r="A9" s="9">
        <v>6</v>
      </c>
      <c r="B9" s="7" t="s">
        <v>163</v>
      </c>
      <c r="C9" s="8">
        <v>29</v>
      </c>
      <c r="D9" s="9">
        <v>144</v>
      </c>
      <c r="E9" s="9">
        <v>163</v>
      </c>
      <c r="F9" s="9">
        <v>258</v>
      </c>
      <c r="G9" s="9">
        <v>198</v>
      </c>
      <c r="H9" s="9">
        <v>212</v>
      </c>
      <c r="I9" s="9">
        <v>189</v>
      </c>
      <c r="J9" s="10">
        <f t="shared" si="0"/>
        <v>1164</v>
      </c>
      <c r="K9" s="11">
        <f t="shared" si="1"/>
        <v>194</v>
      </c>
    </row>
    <row r="10" spans="1:11" ht="15">
      <c r="A10" s="9">
        <v>7</v>
      </c>
      <c r="B10" s="7" t="s">
        <v>62</v>
      </c>
      <c r="C10" s="8">
        <v>4</v>
      </c>
      <c r="D10" s="9">
        <v>184</v>
      </c>
      <c r="E10" s="9">
        <v>233</v>
      </c>
      <c r="F10" s="9">
        <v>166</v>
      </c>
      <c r="G10" s="9">
        <v>179</v>
      </c>
      <c r="H10" s="9">
        <v>197</v>
      </c>
      <c r="I10" s="9">
        <v>203</v>
      </c>
      <c r="J10" s="10">
        <f t="shared" si="0"/>
        <v>1162</v>
      </c>
      <c r="K10" s="11">
        <f t="shared" si="1"/>
        <v>193.66666666666666</v>
      </c>
    </row>
    <row r="11" spans="1:11" ht="15">
      <c r="A11" s="9">
        <v>8</v>
      </c>
      <c r="B11" s="7" t="s">
        <v>85</v>
      </c>
      <c r="C11" s="8">
        <v>23</v>
      </c>
      <c r="D11" s="9">
        <v>212</v>
      </c>
      <c r="E11" s="9">
        <v>232</v>
      </c>
      <c r="F11" s="9">
        <v>214</v>
      </c>
      <c r="G11" s="9">
        <v>181</v>
      </c>
      <c r="H11" s="9">
        <v>169</v>
      </c>
      <c r="I11" s="9">
        <v>150</v>
      </c>
      <c r="J11" s="10">
        <f t="shared" si="0"/>
        <v>1158</v>
      </c>
      <c r="K11" s="11">
        <f t="shared" si="1"/>
        <v>193</v>
      </c>
    </row>
    <row r="12" spans="1:11" ht="15">
      <c r="A12" s="9">
        <v>9</v>
      </c>
      <c r="B12" s="7" t="s">
        <v>88</v>
      </c>
      <c r="C12" s="8">
        <v>25</v>
      </c>
      <c r="D12" s="9">
        <v>176</v>
      </c>
      <c r="E12" s="9">
        <v>172</v>
      </c>
      <c r="F12" s="9">
        <v>225</v>
      </c>
      <c r="G12" s="9">
        <v>189</v>
      </c>
      <c r="H12" s="9">
        <v>204</v>
      </c>
      <c r="I12" s="9">
        <v>192</v>
      </c>
      <c r="J12" s="10">
        <f t="shared" si="0"/>
        <v>1158</v>
      </c>
      <c r="K12" s="11">
        <f t="shared" si="1"/>
        <v>193</v>
      </c>
    </row>
    <row r="13" spans="1:11" ht="15">
      <c r="A13" s="9">
        <v>10</v>
      </c>
      <c r="B13" s="7" t="s">
        <v>128</v>
      </c>
      <c r="C13" s="8">
        <v>11</v>
      </c>
      <c r="D13" s="9">
        <v>169</v>
      </c>
      <c r="E13" s="9">
        <v>163</v>
      </c>
      <c r="F13" s="9">
        <v>220</v>
      </c>
      <c r="G13" s="9">
        <v>222</v>
      </c>
      <c r="H13" s="9">
        <v>203</v>
      </c>
      <c r="I13" s="9">
        <v>179</v>
      </c>
      <c r="J13" s="10">
        <f t="shared" si="0"/>
        <v>1156</v>
      </c>
      <c r="K13" s="11">
        <f t="shared" si="1"/>
        <v>192.66666666666666</v>
      </c>
    </row>
    <row r="14" spans="1:11" ht="15">
      <c r="A14" s="9">
        <v>11</v>
      </c>
      <c r="B14" s="7" t="s">
        <v>134</v>
      </c>
      <c r="C14" s="8">
        <v>24</v>
      </c>
      <c r="D14" s="9">
        <v>187</v>
      </c>
      <c r="E14" s="9">
        <v>191</v>
      </c>
      <c r="F14" s="9">
        <v>184</v>
      </c>
      <c r="G14" s="9">
        <v>171</v>
      </c>
      <c r="H14" s="9">
        <v>209</v>
      </c>
      <c r="I14" s="9">
        <v>211</v>
      </c>
      <c r="J14" s="10">
        <f t="shared" si="0"/>
        <v>1153</v>
      </c>
      <c r="K14" s="11">
        <f t="shared" si="1"/>
        <v>192.16666666666666</v>
      </c>
    </row>
    <row r="15" spans="1:11" ht="15">
      <c r="A15" s="9">
        <v>12</v>
      </c>
      <c r="B15" s="7" t="s">
        <v>147</v>
      </c>
      <c r="C15" s="8">
        <v>9</v>
      </c>
      <c r="D15" s="9">
        <v>172</v>
      </c>
      <c r="E15" s="9">
        <v>145</v>
      </c>
      <c r="F15" s="9">
        <v>160</v>
      </c>
      <c r="G15" s="9">
        <v>212</v>
      </c>
      <c r="H15" s="9">
        <v>237</v>
      </c>
      <c r="I15" s="9">
        <v>225</v>
      </c>
      <c r="J15" s="10">
        <f t="shared" si="0"/>
        <v>1151</v>
      </c>
      <c r="K15" s="11">
        <f t="shared" si="1"/>
        <v>191.83333333333334</v>
      </c>
    </row>
    <row r="16" spans="1:12" ht="15">
      <c r="A16" s="9">
        <v>13</v>
      </c>
      <c r="B16" s="7" t="s">
        <v>159</v>
      </c>
      <c r="C16" s="8">
        <v>17</v>
      </c>
      <c r="D16" s="9">
        <v>164</v>
      </c>
      <c r="E16" s="9">
        <v>177</v>
      </c>
      <c r="F16" s="9">
        <v>246</v>
      </c>
      <c r="G16" s="9">
        <v>190</v>
      </c>
      <c r="H16" s="9">
        <v>215</v>
      </c>
      <c r="I16" s="9">
        <v>156</v>
      </c>
      <c r="J16" s="10">
        <f t="shared" si="0"/>
        <v>1148</v>
      </c>
      <c r="K16" s="11">
        <f t="shared" si="1"/>
        <v>191.33333333333334</v>
      </c>
      <c r="L16" s="45"/>
    </row>
    <row r="17" spans="1:11" ht="15">
      <c r="A17" s="9">
        <v>14</v>
      </c>
      <c r="B17" s="7" t="s">
        <v>63</v>
      </c>
      <c r="C17" s="8">
        <v>5</v>
      </c>
      <c r="D17" s="9">
        <v>191</v>
      </c>
      <c r="E17" s="9">
        <v>199</v>
      </c>
      <c r="F17" s="9">
        <v>191</v>
      </c>
      <c r="G17" s="9">
        <v>176</v>
      </c>
      <c r="H17" s="9">
        <v>180</v>
      </c>
      <c r="I17" s="9">
        <v>196</v>
      </c>
      <c r="J17" s="10">
        <f t="shared" si="0"/>
        <v>1133</v>
      </c>
      <c r="K17" s="11">
        <f t="shared" si="1"/>
        <v>188.83333333333334</v>
      </c>
    </row>
    <row r="18" spans="1:11" ht="15">
      <c r="A18" s="9">
        <v>15</v>
      </c>
      <c r="B18" s="7" t="s">
        <v>90</v>
      </c>
      <c r="C18" s="8">
        <v>27</v>
      </c>
      <c r="D18" s="9">
        <v>198</v>
      </c>
      <c r="E18" s="9">
        <v>190</v>
      </c>
      <c r="F18" s="9">
        <v>193</v>
      </c>
      <c r="G18" s="9">
        <v>173</v>
      </c>
      <c r="H18" s="9">
        <v>206</v>
      </c>
      <c r="I18" s="9">
        <v>172</v>
      </c>
      <c r="J18" s="10">
        <f t="shared" si="0"/>
        <v>1132</v>
      </c>
      <c r="K18" s="11">
        <f t="shared" si="1"/>
        <v>188.66666666666666</v>
      </c>
    </row>
    <row r="19" spans="1:11" ht="15">
      <c r="A19" s="9">
        <v>16</v>
      </c>
      <c r="B19" s="7" t="s">
        <v>129</v>
      </c>
      <c r="C19" s="8">
        <v>15</v>
      </c>
      <c r="D19" s="9">
        <v>202</v>
      </c>
      <c r="E19" s="9">
        <v>175</v>
      </c>
      <c r="F19" s="9">
        <v>183</v>
      </c>
      <c r="G19" s="9">
        <v>202</v>
      </c>
      <c r="H19" s="9">
        <v>167</v>
      </c>
      <c r="I19" s="9">
        <v>200</v>
      </c>
      <c r="J19" s="10">
        <f t="shared" si="0"/>
        <v>1129</v>
      </c>
      <c r="K19" s="11">
        <f t="shared" si="1"/>
        <v>188.16666666666666</v>
      </c>
    </row>
    <row r="20" spans="1:11" ht="15">
      <c r="A20" s="9">
        <v>17</v>
      </c>
      <c r="B20" s="7" t="s">
        <v>161</v>
      </c>
      <c r="C20" s="8">
        <v>25</v>
      </c>
      <c r="D20" s="9">
        <v>191</v>
      </c>
      <c r="E20" s="9">
        <v>241</v>
      </c>
      <c r="F20" s="9">
        <v>173</v>
      </c>
      <c r="G20" s="9">
        <v>174</v>
      </c>
      <c r="H20" s="9">
        <v>172</v>
      </c>
      <c r="I20" s="9">
        <v>173</v>
      </c>
      <c r="J20" s="10">
        <f t="shared" si="0"/>
        <v>1124</v>
      </c>
      <c r="K20" s="11">
        <f t="shared" si="1"/>
        <v>187.33333333333334</v>
      </c>
    </row>
    <row r="21" spans="1:11" ht="15">
      <c r="A21" s="9">
        <v>18</v>
      </c>
      <c r="B21" s="7" t="s">
        <v>82</v>
      </c>
      <c r="C21" s="8">
        <v>18</v>
      </c>
      <c r="D21" s="9">
        <v>208</v>
      </c>
      <c r="E21" s="9">
        <v>191</v>
      </c>
      <c r="F21" s="9">
        <v>176</v>
      </c>
      <c r="G21" s="9">
        <v>162</v>
      </c>
      <c r="H21" s="9">
        <v>211</v>
      </c>
      <c r="I21" s="9">
        <v>174</v>
      </c>
      <c r="J21" s="10">
        <f t="shared" si="0"/>
        <v>1122</v>
      </c>
      <c r="K21" s="11">
        <f t="shared" si="1"/>
        <v>187</v>
      </c>
    </row>
    <row r="22" spans="1:11" ht="15">
      <c r="A22" s="9">
        <v>19</v>
      </c>
      <c r="B22" s="7" t="s">
        <v>61</v>
      </c>
      <c r="C22" s="8">
        <v>2</v>
      </c>
      <c r="D22" s="9">
        <v>199</v>
      </c>
      <c r="E22" s="9">
        <v>180</v>
      </c>
      <c r="F22" s="9">
        <v>173</v>
      </c>
      <c r="G22" s="9">
        <v>204</v>
      </c>
      <c r="H22" s="9">
        <v>192</v>
      </c>
      <c r="I22" s="9">
        <v>173</v>
      </c>
      <c r="J22" s="10">
        <f t="shared" si="0"/>
        <v>1121</v>
      </c>
      <c r="K22" s="11">
        <f t="shared" si="1"/>
        <v>186.83333333333334</v>
      </c>
    </row>
    <row r="23" spans="1:11" ht="15">
      <c r="A23" s="9">
        <v>20</v>
      </c>
      <c r="B23" s="7" t="s">
        <v>155</v>
      </c>
      <c r="C23" s="8">
        <v>7</v>
      </c>
      <c r="D23" s="9">
        <v>138</v>
      </c>
      <c r="E23" s="9">
        <v>197</v>
      </c>
      <c r="F23" s="9">
        <v>188</v>
      </c>
      <c r="G23" s="9">
        <v>195</v>
      </c>
      <c r="H23" s="9">
        <v>190</v>
      </c>
      <c r="I23" s="9">
        <v>190</v>
      </c>
      <c r="J23" s="10">
        <f t="shared" si="0"/>
        <v>1098</v>
      </c>
      <c r="K23" s="11">
        <f t="shared" si="1"/>
        <v>183</v>
      </c>
    </row>
    <row r="24" spans="1:11" ht="15">
      <c r="A24" s="9">
        <v>21</v>
      </c>
      <c r="B24" s="7" t="s">
        <v>135</v>
      </c>
      <c r="C24" s="8">
        <v>26</v>
      </c>
      <c r="D24" s="9">
        <v>144</v>
      </c>
      <c r="E24" s="9">
        <v>159</v>
      </c>
      <c r="F24" s="9">
        <v>148</v>
      </c>
      <c r="G24" s="9">
        <v>223</v>
      </c>
      <c r="H24" s="9">
        <v>222</v>
      </c>
      <c r="I24" s="9">
        <v>198</v>
      </c>
      <c r="J24" s="10">
        <f t="shared" si="0"/>
        <v>1094</v>
      </c>
      <c r="K24" s="11">
        <f>AVERAGE(D24:I24)</f>
        <v>182.33333333333334</v>
      </c>
    </row>
    <row r="25" spans="1:11" ht="15">
      <c r="A25" s="9">
        <v>22</v>
      </c>
      <c r="B25" s="7" t="s">
        <v>78</v>
      </c>
      <c r="C25" s="8">
        <v>20</v>
      </c>
      <c r="D25" s="9">
        <v>152</v>
      </c>
      <c r="E25" s="9">
        <v>178</v>
      </c>
      <c r="F25" s="9">
        <v>206</v>
      </c>
      <c r="G25" s="9">
        <v>225</v>
      </c>
      <c r="H25" s="9">
        <v>162</v>
      </c>
      <c r="I25" s="9">
        <v>167</v>
      </c>
      <c r="J25" s="10">
        <f t="shared" si="0"/>
        <v>1090</v>
      </c>
      <c r="K25" s="11">
        <f>AVERAGE(D25:I25)</f>
        <v>181.66666666666666</v>
      </c>
    </row>
    <row r="26" spans="1:11" ht="15">
      <c r="A26" s="9">
        <v>23</v>
      </c>
      <c r="B26" s="7" t="s">
        <v>132</v>
      </c>
      <c r="C26" s="8">
        <v>21</v>
      </c>
      <c r="D26" s="9">
        <v>168</v>
      </c>
      <c r="E26" s="9">
        <v>175</v>
      </c>
      <c r="F26" s="9">
        <v>150</v>
      </c>
      <c r="G26" s="9">
        <v>213</v>
      </c>
      <c r="H26" s="9">
        <v>167</v>
      </c>
      <c r="I26" s="9">
        <v>213</v>
      </c>
      <c r="J26" s="10">
        <f t="shared" si="0"/>
        <v>1086</v>
      </c>
      <c r="K26" s="11">
        <f aca="true" t="shared" si="2" ref="K26:K41">AVERAGE(D26:I26)</f>
        <v>181</v>
      </c>
    </row>
    <row r="27" spans="1:11" ht="15">
      <c r="A27" s="9">
        <v>24</v>
      </c>
      <c r="B27" s="7" t="s">
        <v>68</v>
      </c>
      <c r="C27" s="8">
        <v>9</v>
      </c>
      <c r="D27" s="9">
        <v>165</v>
      </c>
      <c r="E27" s="9">
        <v>158</v>
      </c>
      <c r="F27" s="9">
        <v>139</v>
      </c>
      <c r="G27" s="9">
        <v>188</v>
      </c>
      <c r="H27" s="9">
        <v>188</v>
      </c>
      <c r="I27" s="9">
        <v>245</v>
      </c>
      <c r="J27" s="10">
        <f t="shared" si="0"/>
        <v>1083</v>
      </c>
      <c r="K27" s="11">
        <f t="shared" si="2"/>
        <v>180.5</v>
      </c>
    </row>
    <row r="28" spans="1:11" ht="15">
      <c r="A28" s="9">
        <v>25</v>
      </c>
      <c r="B28" s="7" t="s">
        <v>84</v>
      </c>
      <c r="C28" s="8">
        <v>20</v>
      </c>
      <c r="D28" s="9">
        <v>147</v>
      </c>
      <c r="E28" s="9">
        <v>188</v>
      </c>
      <c r="F28" s="9">
        <v>169</v>
      </c>
      <c r="G28" s="9">
        <v>199</v>
      </c>
      <c r="H28" s="9">
        <v>212</v>
      </c>
      <c r="I28" s="9">
        <v>168</v>
      </c>
      <c r="J28" s="10">
        <f t="shared" si="0"/>
        <v>1083</v>
      </c>
      <c r="K28" s="11">
        <f t="shared" si="2"/>
        <v>180.5</v>
      </c>
    </row>
    <row r="29" spans="1:11" ht="15">
      <c r="A29" s="9">
        <v>26</v>
      </c>
      <c r="B29" s="7" t="s">
        <v>156</v>
      </c>
      <c r="C29" s="8">
        <v>7</v>
      </c>
      <c r="D29" s="9">
        <v>180</v>
      </c>
      <c r="E29" s="9">
        <v>153</v>
      </c>
      <c r="F29" s="9">
        <v>187</v>
      </c>
      <c r="G29" s="9">
        <v>169</v>
      </c>
      <c r="H29" s="9">
        <v>179</v>
      </c>
      <c r="I29" s="9">
        <v>214</v>
      </c>
      <c r="J29" s="10">
        <f t="shared" si="0"/>
        <v>1082</v>
      </c>
      <c r="K29" s="11">
        <f t="shared" si="2"/>
        <v>180.33333333333334</v>
      </c>
    </row>
    <row r="30" spans="1:11" ht="15">
      <c r="A30" s="9">
        <v>27</v>
      </c>
      <c r="B30" s="7" t="s">
        <v>79</v>
      </c>
      <c r="C30" s="8">
        <v>16</v>
      </c>
      <c r="D30" s="9">
        <v>203</v>
      </c>
      <c r="E30" s="9">
        <v>151</v>
      </c>
      <c r="F30" s="9">
        <v>188</v>
      </c>
      <c r="G30" s="9">
        <v>170</v>
      </c>
      <c r="H30" s="9">
        <v>201</v>
      </c>
      <c r="I30" s="9">
        <v>167</v>
      </c>
      <c r="J30" s="10">
        <f t="shared" si="0"/>
        <v>1080</v>
      </c>
      <c r="K30" s="11">
        <f t="shared" si="2"/>
        <v>180</v>
      </c>
    </row>
    <row r="31" spans="1:11" ht="15">
      <c r="A31" s="9">
        <v>28</v>
      </c>
      <c r="B31" s="7" t="s">
        <v>77</v>
      </c>
      <c r="C31" s="8">
        <v>15</v>
      </c>
      <c r="D31" s="9">
        <v>171</v>
      </c>
      <c r="E31" s="9">
        <v>101</v>
      </c>
      <c r="F31" s="9">
        <v>210</v>
      </c>
      <c r="G31" s="9">
        <v>187</v>
      </c>
      <c r="H31" s="9">
        <v>206</v>
      </c>
      <c r="I31" s="9">
        <v>202</v>
      </c>
      <c r="J31" s="10">
        <f t="shared" si="0"/>
        <v>1077</v>
      </c>
      <c r="K31" s="11">
        <f t="shared" si="2"/>
        <v>179.5</v>
      </c>
    </row>
    <row r="32" spans="1:11" ht="15">
      <c r="A32" s="9">
        <v>29</v>
      </c>
      <c r="B32" s="7" t="s">
        <v>148</v>
      </c>
      <c r="C32" s="8">
        <v>13</v>
      </c>
      <c r="D32" s="9">
        <v>148</v>
      </c>
      <c r="E32" s="9">
        <v>187</v>
      </c>
      <c r="F32" s="9">
        <v>165</v>
      </c>
      <c r="G32" s="9">
        <v>217</v>
      </c>
      <c r="H32" s="9">
        <v>206</v>
      </c>
      <c r="I32" s="9">
        <v>144</v>
      </c>
      <c r="J32" s="10">
        <f t="shared" si="0"/>
        <v>1067</v>
      </c>
      <c r="K32" s="11">
        <f t="shared" si="2"/>
        <v>177.83333333333334</v>
      </c>
    </row>
    <row r="33" spans="1:11" ht="15">
      <c r="A33" s="9">
        <v>30</v>
      </c>
      <c r="B33" s="7" t="s">
        <v>91</v>
      </c>
      <c r="C33" s="8">
        <v>28</v>
      </c>
      <c r="D33" s="9">
        <v>155</v>
      </c>
      <c r="E33" s="9">
        <v>171</v>
      </c>
      <c r="F33" s="9">
        <v>143</v>
      </c>
      <c r="G33" s="9">
        <v>179</v>
      </c>
      <c r="H33" s="9">
        <v>192</v>
      </c>
      <c r="I33" s="9">
        <v>211</v>
      </c>
      <c r="J33" s="10">
        <f t="shared" si="0"/>
        <v>1051</v>
      </c>
      <c r="K33" s="11">
        <f t="shared" si="2"/>
        <v>175.16666666666666</v>
      </c>
    </row>
    <row r="34" spans="1:11" ht="15">
      <c r="A34" s="9">
        <v>31</v>
      </c>
      <c r="B34" s="7" t="s">
        <v>80</v>
      </c>
      <c r="C34" s="8">
        <v>17</v>
      </c>
      <c r="D34" s="9">
        <v>144</v>
      </c>
      <c r="E34" s="9">
        <v>172</v>
      </c>
      <c r="F34" s="9">
        <v>201</v>
      </c>
      <c r="G34" s="9">
        <v>154</v>
      </c>
      <c r="H34" s="9">
        <v>173</v>
      </c>
      <c r="I34" s="9">
        <v>202</v>
      </c>
      <c r="J34" s="10">
        <f t="shared" si="0"/>
        <v>1046</v>
      </c>
      <c r="K34" s="11">
        <f t="shared" si="2"/>
        <v>174.33333333333334</v>
      </c>
    </row>
    <row r="35" spans="1:11" ht="15">
      <c r="A35" s="9">
        <v>32</v>
      </c>
      <c r="B35" s="7" t="s">
        <v>92</v>
      </c>
      <c r="C35" s="8">
        <v>28</v>
      </c>
      <c r="D35" s="9">
        <v>178</v>
      </c>
      <c r="E35" s="9">
        <v>141</v>
      </c>
      <c r="F35" s="9">
        <v>185</v>
      </c>
      <c r="G35" s="9">
        <v>197</v>
      </c>
      <c r="H35" s="9">
        <v>156</v>
      </c>
      <c r="I35" s="9">
        <v>179</v>
      </c>
      <c r="J35" s="10">
        <f t="shared" si="0"/>
        <v>1036</v>
      </c>
      <c r="K35" s="11">
        <f t="shared" si="2"/>
        <v>172.66666666666666</v>
      </c>
    </row>
    <row r="36" spans="1:11" ht="15">
      <c r="A36" s="9">
        <v>33</v>
      </c>
      <c r="B36" s="7" t="s">
        <v>157</v>
      </c>
      <c r="C36" s="8">
        <v>14</v>
      </c>
      <c r="D36" s="9">
        <v>160</v>
      </c>
      <c r="E36" s="9">
        <v>171</v>
      </c>
      <c r="F36" s="9">
        <v>161</v>
      </c>
      <c r="G36" s="9">
        <v>183</v>
      </c>
      <c r="H36" s="9">
        <v>188</v>
      </c>
      <c r="I36" s="9">
        <v>171</v>
      </c>
      <c r="J36" s="10">
        <f aca="true" t="shared" si="3" ref="J36:J67">SUM(D36:I36)</f>
        <v>1034</v>
      </c>
      <c r="K36" s="11">
        <f t="shared" si="2"/>
        <v>172.33333333333334</v>
      </c>
    </row>
    <row r="37" spans="1:11" ht="15">
      <c r="A37" s="9">
        <v>34</v>
      </c>
      <c r="B37" s="7" t="s">
        <v>75</v>
      </c>
      <c r="C37" s="8">
        <v>14</v>
      </c>
      <c r="D37" s="9">
        <v>199</v>
      </c>
      <c r="E37" s="9">
        <v>152</v>
      </c>
      <c r="F37" s="9">
        <v>200</v>
      </c>
      <c r="G37" s="9">
        <v>145</v>
      </c>
      <c r="H37" s="9">
        <v>185</v>
      </c>
      <c r="I37" s="9">
        <v>142</v>
      </c>
      <c r="J37" s="10">
        <f t="shared" si="3"/>
        <v>1023</v>
      </c>
      <c r="K37" s="11">
        <f t="shared" si="2"/>
        <v>170.5</v>
      </c>
    </row>
    <row r="38" spans="1:11" ht="15">
      <c r="A38" s="9">
        <v>35</v>
      </c>
      <c r="B38" s="7" t="s">
        <v>71</v>
      </c>
      <c r="C38" s="8">
        <v>12</v>
      </c>
      <c r="D38" s="9">
        <v>183</v>
      </c>
      <c r="E38" s="9">
        <v>191</v>
      </c>
      <c r="F38" s="9">
        <v>138</v>
      </c>
      <c r="G38" s="9">
        <v>137</v>
      </c>
      <c r="H38" s="9">
        <v>192</v>
      </c>
      <c r="I38" s="9">
        <v>181</v>
      </c>
      <c r="J38" s="10">
        <f t="shared" si="3"/>
        <v>1022</v>
      </c>
      <c r="K38" s="11">
        <f t="shared" si="2"/>
        <v>170.33333333333334</v>
      </c>
    </row>
    <row r="39" spans="1:11" ht="15">
      <c r="A39" s="9">
        <v>36</v>
      </c>
      <c r="B39" s="7" t="s">
        <v>83</v>
      </c>
      <c r="C39" s="8">
        <v>19</v>
      </c>
      <c r="D39" s="9">
        <v>209</v>
      </c>
      <c r="E39" s="9">
        <v>138</v>
      </c>
      <c r="F39" s="9">
        <v>176</v>
      </c>
      <c r="G39" s="9">
        <v>124</v>
      </c>
      <c r="H39" s="9">
        <v>189</v>
      </c>
      <c r="I39" s="9">
        <v>177</v>
      </c>
      <c r="J39" s="10">
        <f t="shared" si="3"/>
        <v>1013</v>
      </c>
      <c r="K39" s="11">
        <f t="shared" si="2"/>
        <v>168.83333333333334</v>
      </c>
    </row>
    <row r="40" spans="1:11" ht="15">
      <c r="A40" s="9">
        <v>37</v>
      </c>
      <c r="B40" s="7" t="s">
        <v>151</v>
      </c>
      <c r="C40" s="8">
        <v>1</v>
      </c>
      <c r="D40" s="9">
        <v>167</v>
      </c>
      <c r="E40" s="9">
        <v>164</v>
      </c>
      <c r="F40" s="9">
        <v>162</v>
      </c>
      <c r="G40" s="9">
        <v>193</v>
      </c>
      <c r="H40" s="9">
        <v>155</v>
      </c>
      <c r="I40" s="9">
        <v>170</v>
      </c>
      <c r="J40" s="10">
        <f t="shared" si="3"/>
        <v>1011</v>
      </c>
      <c r="K40" s="11">
        <f t="shared" si="2"/>
        <v>168.5</v>
      </c>
    </row>
    <row r="41" spans="1:11" ht="15">
      <c r="A41" s="9">
        <v>38</v>
      </c>
      <c r="B41" s="7" t="s">
        <v>162</v>
      </c>
      <c r="C41" s="8">
        <v>28</v>
      </c>
      <c r="D41" s="9">
        <v>145</v>
      </c>
      <c r="E41" s="9">
        <v>172</v>
      </c>
      <c r="F41" s="9">
        <v>149</v>
      </c>
      <c r="G41" s="9">
        <v>159</v>
      </c>
      <c r="H41" s="9">
        <v>205</v>
      </c>
      <c r="I41" s="9">
        <v>172</v>
      </c>
      <c r="J41" s="10">
        <f t="shared" si="3"/>
        <v>1002</v>
      </c>
      <c r="K41" s="11">
        <f t="shared" si="2"/>
        <v>167</v>
      </c>
    </row>
    <row r="42" spans="1:11" ht="15">
      <c r="A42" s="9">
        <v>39</v>
      </c>
      <c r="B42" s="7" t="s">
        <v>72</v>
      </c>
      <c r="C42" s="8">
        <v>12</v>
      </c>
      <c r="D42" s="9">
        <v>185</v>
      </c>
      <c r="E42" s="9">
        <v>129</v>
      </c>
      <c r="F42" s="9">
        <v>169</v>
      </c>
      <c r="G42" s="9">
        <v>131</v>
      </c>
      <c r="H42" s="9">
        <v>174</v>
      </c>
      <c r="I42" s="9">
        <v>208</v>
      </c>
      <c r="J42" s="10">
        <f t="shared" si="3"/>
        <v>996</v>
      </c>
      <c r="K42" s="11">
        <f aca="true" t="shared" si="4" ref="K42:K49">AVERAGE(D42:I42)</f>
        <v>166</v>
      </c>
    </row>
    <row r="43" spans="1:11" ht="15">
      <c r="A43" s="9">
        <v>40</v>
      </c>
      <c r="B43" s="7" t="s">
        <v>154</v>
      </c>
      <c r="C43" s="8">
        <v>4</v>
      </c>
      <c r="D43" s="9">
        <v>171</v>
      </c>
      <c r="E43" s="9">
        <v>172</v>
      </c>
      <c r="F43" s="9">
        <v>156</v>
      </c>
      <c r="G43" s="9">
        <v>138</v>
      </c>
      <c r="H43" s="9">
        <v>182</v>
      </c>
      <c r="I43" s="9">
        <v>173</v>
      </c>
      <c r="J43" s="10">
        <f t="shared" si="3"/>
        <v>992</v>
      </c>
      <c r="K43" s="11">
        <f t="shared" si="4"/>
        <v>165.33333333333334</v>
      </c>
    </row>
    <row r="44" spans="1:11" ht="15">
      <c r="A44" s="9">
        <v>41</v>
      </c>
      <c r="B44" s="7" t="s">
        <v>69</v>
      </c>
      <c r="C44" s="8">
        <v>9</v>
      </c>
      <c r="D44" s="9">
        <v>173</v>
      </c>
      <c r="E44" s="9">
        <v>186</v>
      </c>
      <c r="F44" s="9">
        <v>159</v>
      </c>
      <c r="G44" s="9">
        <v>157</v>
      </c>
      <c r="H44" s="9">
        <v>169</v>
      </c>
      <c r="I44" s="9">
        <v>146</v>
      </c>
      <c r="J44" s="10">
        <f t="shared" si="3"/>
        <v>990</v>
      </c>
      <c r="K44" s="11">
        <f t="shared" si="4"/>
        <v>165</v>
      </c>
    </row>
    <row r="45" spans="1:11" ht="15">
      <c r="A45" s="9">
        <v>42</v>
      </c>
      <c r="B45" s="7" t="s">
        <v>126</v>
      </c>
      <c r="C45" s="8">
        <v>6</v>
      </c>
      <c r="D45" s="9">
        <v>148</v>
      </c>
      <c r="E45" s="9">
        <v>163</v>
      </c>
      <c r="F45" s="9">
        <v>176</v>
      </c>
      <c r="G45" s="9">
        <v>114</v>
      </c>
      <c r="H45" s="9">
        <v>191</v>
      </c>
      <c r="I45" s="9">
        <v>186</v>
      </c>
      <c r="J45" s="10">
        <f t="shared" si="3"/>
        <v>978</v>
      </c>
      <c r="K45" s="11">
        <f t="shared" si="4"/>
        <v>163</v>
      </c>
    </row>
    <row r="46" spans="1:11" ht="15">
      <c r="A46" s="9">
        <v>43</v>
      </c>
      <c r="B46" s="7" t="s">
        <v>70</v>
      </c>
      <c r="C46" s="8">
        <v>11</v>
      </c>
      <c r="D46" s="9">
        <v>137</v>
      </c>
      <c r="E46" s="9">
        <v>149</v>
      </c>
      <c r="F46" s="9">
        <v>152</v>
      </c>
      <c r="G46" s="9">
        <v>188</v>
      </c>
      <c r="H46" s="9">
        <v>127</v>
      </c>
      <c r="I46" s="9">
        <v>225</v>
      </c>
      <c r="J46" s="10">
        <f t="shared" si="3"/>
        <v>978</v>
      </c>
      <c r="K46" s="11">
        <f t="shared" si="4"/>
        <v>163</v>
      </c>
    </row>
    <row r="47" spans="1:11" ht="15">
      <c r="A47" s="9">
        <v>44</v>
      </c>
      <c r="B47" s="7" t="s">
        <v>76</v>
      </c>
      <c r="C47" s="8">
        <v>14</v>
      </c>
      <c r="D47" s="9">
        <v>134</v>
      </c>
      <c r="E47" s="9">
        <v>176</v>
      </c>
      <c r="F47" s="9">
        <v>135</v>
      </c>
      <c r="G47" s="9">
        <v>144</v>
      </c>
      <c r="H47" s="9">
        <v>199</v>
      </c>
      <c r="I47" s="9">
        <v>189</v>
      </c>
      <c r="J47" s="10">
        <f t="shared" si="3"/>
        <v>977</v>
      </c>
      <c r="K47" s="11">
        <f t="shared" si="4"/>
        <v>162.83333333333334</v>
      </c>
    </row>
    <row r="48" spans="1:11" ht="15">
      <c r="A48" s="9">
        <v>45</v>
      </c>
      <c r="B48" s="7" t="s">
        <v>67</v>
      </c>
      <c r="C48" s="8">
        <v>9</v>
      </c>
      <c r="D48" s="9">
        <v>147</v>
      </c>
      <c r="E48" s="9">
        <v>200</v>
      </c>
      <c r="F48" s="9">
        <v>164</v>
      </c>
      <c r="G48" s="9">
        <v>141</v>
      </c>
      <c r="H48" s="9">
        <v>179</v>
      </c>
      <c r="I48" s="9">
        <v>140</v>
      </c>
      <c r="J48" s="10">
        <f t="shared" si="3"/>
        <v>971</v>
      </c>
      <c r="K48" s="11">
        <f t="shared" si="4"/>
        <v>161.83333333333334</v>
      </c>
    </row>
    <row r="49" spans="1:11" ht="15">
      <c r="A49" s="9">
        <v>46</v>
      </c>
      <c r="B49" s="7" t="s">
        <v>60</v>
      </c>
      <c r="C49" s="8">
        <v>1</v>
      </c>
      <c r="D49" s="9">
        <v>145</v>
      </c>
      <c r="E49" s="9">
        <v>140</v>
      </c>
      <c r="F49" s="9">
        <v>141</v>
      </c>
      <c r="G49" s="9">
        <v>229</v>
      </c>
      <c r="H49" s="9">
        <v>161</v>
      </c>
      <c r="I49" s="9">
        <v>154</v>
      </c>
      <c r="J49" s="10">
        <f t="shared" si="3"/>
        <v>970</v>
      </c>
      <c r="K49" s="11">
        <f t="shared" si="4"/>
        <v>161.66666666666666</v>
      </c>
    </row>
    <row r="50" spans="1:11" ht="15">
      <c r="A50" s="9">
        <v>47</v>
      </c>
      <c r="B50" s="7" t="s">
        <v>89</v>
      </c>
      <c r="C50" s="8">
        <v>26</v>
      </c>
      <c r="D50" s="9">
        <v>138</v>
      </c>
      <c r="E50" s="9">
        <v>128</v>
      </c>
      <c r="F50" s="9">
        <v>187</v>
      </c>
      <c r="G50" s="9">
        <v>184</v>
      </c>
      <c r="H50" s="9">
        <v>181</v>
      </c>
      <c r="I50" s="9">
        <v>150</v>
      </c>
      <c r="J50" s="10">
        <f t="shared" si="3"/>
        <v>968</v>
      </c>
      <c r="K50" s="11">
        <f aca="true" t="shared" si="5" ref="K50:K58">AVERAGE(D50:I50)</f>
        <v>161.33333333333334</v>
      </c>
    </row>
    <row r="51" spans="1:11" ht="15">
      <c r="A51" s="9">
        <v>48</v>
      </c>
      <c r="B51" s="7" t="s">
        <v>136</v>
      </c>
      <c r="C51" s="8">
        <v>28</v>
      </c>
      <c r="D51" s="9">
        <v>133</v>
      </c>
      <c r="E51" s="9">
        <v>220</v>
      </c>
      <c r="F51" s="9">
        <v>148</v>
      </c>
      <c r="G51" s="9">
        <v>142</v>
      </c>
      <c r="H51" s="9">
        <v>175</v>
      </c>
      <c r="I51" s="9">
        <v>146</v>
      </c>
      <c r="J51" s="10">
        <f t="shared" si="3"/>
        <v>964</v>
      </c>
      <c r="K51" s="11">
        <f t="shared" si="5"/>
        <v>160.66666666666666</v>
      </c>
    </row>
    <row r="52" spans="1:11" ht="15">
      <c r="A52" s="9">
        <v>49</v>
      </c>
      <c r="B52" s="7" t="s">
        <v>64</v>
      </c>
      <c r="C52" s="8">
        <v>5</v>
      </c>
      <c r="D52" s="9">
        <v>151</v>
      </c>
      <c r="E52" s="9">
        <v>126</v>
      </c>
      <c r="F52" s="9">
        <v>144</v>
      </c>
      <c r="G52" s="9">
        <v>224</v>
      </c>
      <c r="H52" s="9">
        <v>132</v>
      </c>
      <c r="I52" s="9">
        <v>186</v>
      </c>
      <c r="J52" s="10">
        <f t="shared" si="3"/>
        <v>963</v>
      </c>
      <c r="K52" s="11">
        <f t="shared" si="5"/>
        <v>160.5</v>
      </c>
    </row>
    <row r="53" spans="1:11" ht="15">
      <c r="A53" s="9">
        <v>50</v>
      </c>
      <c r="B53" s="7" t="s">
        <v>74</v>
      </c>
      <c r="C53" s="8">
        <v>13</v>
      </c>
      <c r="D53" s="9">
        <v>150</v>
      </c>
      <c r="E53" s="9">
        <v>143</v>
      </c>
      <c r="F53" s="9">
        <v>161</v>
      </c>
      <c r="G53" s="9">
        <v>157</v>
      </c>
      <c r="H53" s="9">
        <v>191</v>
      </c>
      <c r="I53" s="9">
        <v>159</v>
      </c>
      <c r="J53" s="10">
        <f t="shared" si="3"/>
        <v>961</v>
      </c>
      <c r="K53" s="11">
        <f t="shared" si="5"/>
        <v>160.16666666666666</v>
      </c>
    </row>
    <row r="54" spans="1:11" ht="15">
      <c r="A54" s="9">
        <v>51</v>
      </c>
      <c r="B54" s="7" t="s">
        <v>158</v>
      </c>
      <c r="C54" s="8">
        <v>2</v>
      </c>
      <c r="D54" s="9">
        <v>115</v>
      </c>
      <c r="E54" s="9">
        <v>141</v>
      </c>
      <c r="F54" s="9">
        <v>167</v>
      </c>
      <c r="G54" s="9">
        <v>171</v>
      </c>
      <c r="H54" s="9">
        <v>169</v>
      </c>
      <c r="I54" s="9">
        <v>183</v>
      </c>
      <c r="J54" s="10">
        <f t="shared" si="3"/>
        <v>946</v>
      </c>
      <c r="K54" s="11">
        <f t="shared" si="5"/>
        <v>157.66666666666666</v>
      </c>
    </row>
    <row r="55" spans="1:11" ht="15">
      <c r="A55" s="9">
        <v>52</v>
      </c>
      <c r="B55" s="7" t="s">
        <v>137</v>
      </c>
      <c r="C55" s="8">
        <v>30</v>
      </c>
      <c r="D55" s="9">
        <v>182</v>
      </c>
      <c r="E55" s="9">
        <v>157</v>
      </c>
      <c r="F55" s="9">
        <v>175</v>
      </c>
      <c r="G55" s="9">
        <v>147</v>
      </c>
      <c r="H55" s="9">
        <v>146</v>
      </c>
      <c r="I55" s="9">
        <v>128</v>
      </c>
      <c r="J55" s="10">
        <f t="shared" si="3"/>
        <v>935</v>
      </c>
      <c r="K55" s="11">
        <f t="shared" si="5"/>
        <v>155.83333333333334</v>
      </c>
    </row>
    <row r="56" spans="1:11" ht="15">
      <c r="A56" s="9">
        <v>53</v>
      </c>
      <c r="B56" s="7" t="s">
        <v>73</v>
      </c>
      <c r="C56" s="8">
        <v>13</v>
      </c>
      <c r="D56" s="9">
        <v>172</v>
      </c>
      <c r="E56" s="9">
        <v>145</v>
      </c>
      <c r="F56" s="9">
        <v>168</v>
      </c>
      <c r="G56" s="9">
        <v>147</v>
      </c>
      <c r="H56" s="9">
        <v>152</v>
      </c>
      <c r="I56" s="9">
        <v>149</v>
      </c>
      <c r="J56" s="10">
        <f t="shared" si="3"/>
        <v>933</v>
      </c>
      <c r="K56" s="11">
        <f t="shared" si="5"/>
        <v>155.5</v>
      </c>
    </row>
    <row r="57" spans="1:11" ht="15">
      <c r="A57" s="9">
        <v>54</v>
      </c>
      <c r="B57" s="7" t="s">
        <v>133</v>
      </c>
      <c r="C57" s="8">
        <v>23</v>
      </c>
      <c r="D57" s="9">
        <v>184</v>
      </c>
      <c r="E57" s="9">
        <v>148</v>
      </c>
      <c r="F57" s="9">
        <v>150</v>
      </c>
      <c r="G57" s="9">
        <v>192</v>
      </c>
      <c r="H57" s="9">
        <v>137</v>
      </c>
      <c r="I57" s="9">
        <v>121</v>
      </c>
      <c r="J57" s="10">
        <f t="shared" si="3"/>
        <v>932</v>
      </c>
      <c r="K57" s="11">
        <f t="shared" si="5"/>
        <v>155.33333333333334</v>
      </c>
    </row>
    <row r="58" spans="1:11" ht="15">
      <c r="A58" s="9">
        <v>55</v>
      </c>
      <c r="B58" s="7" t="s">
        <v>150</v>
      </c>
      <c r="C58" s="8">
        <v>15</v>
      </c>
      <c r="D58" s="9">
        <v>144</v>
      </c>
      <c r="E58" s="9">
        <v>117</v>
      </c>
      <c r="F58" s="9">
        <v>156</v>
      </c>
      <c r="G58" s="9">
        <v>164</v>
      </c>
      <c r="H58" s="9">
        <v>164</v>
      </c>
      <c r="I58" s="9">
        <v>170</v>
      </c>
      <c r="J58" s="10">
        <f t="shared" si="3"/>
        <v>915</v>
      </c>
      <c r="K58" s="11">
        <f t="shared" si="5"/>
        <v>152.5</v>
      </c>
    </row>
    <row r="59" spans="1:11" ht="15">
      <c r="A59" s="9">
        <v>56</v>
      </c>
      <c r="B59" s="7" t="s">
        <v>144</v>
      </c>
      <c r="C59" s="8">
        <v>11</v>
      </c>
      <c r="D59" s="9">
        <v>143</v>
      </c>
      <c r="E59" s="9">
        <v>156</v>
      </c>
      <c r="F59" s="9">
        <v>169</v>
      </c>
      <c r="G59" s="9">
        <v>149</v>
      </c>
      <c r="H59" s="9">
        <v>153</v>
      </c>
      <c r="I59" s="9">
        <v>139</v>
      </c>
      <c r="J59" s="10">
        <f t="shared" si="3"/>
        <v>909</v>
      </c>
      <c r="K59" s="11">
        <f>AVERAGE(D59:I59)</f>
        <v>151.5</v>
      </c>
    </row>
    <row r="60" spans="1:11" ht="15">
      <c r="A60" s="9">
        <v>57</v>
      </c>
      <c r="B60" s="7" t="s">
        <v>125</v>
      </c>
      <c r="C60" s="8">
        <v>2</v>
      </c>
      <c r="D60" s="9">
        <v>158</v>
      </c>
      <c r="E60" s="9">
        <v>140</v>
      </c>
      <c r="F60" s="9">
        <v>149</v>
      </c>
      <c r="G60" s="9">
        <v>157</v>
      </c>
      <c r="H60" s="9">
        <v>177</v>
      </c>
      <c r="I60" s="9">
        <v>126</v>
      </c>
      <c r="J60" s="10">
        <f t="shared" si="3"/>
        <v>907</v>
      </c>
      <c r="K60" s="11">
        <f>AVERAGE(D60:I60)</f>
        <v>151.16666666666666</v>
      </c>
    </row>
    <row r="61" spans="1:11" ht="15">
      <c r="A61" s="9">
        <v>58</v>
      </c>
      <c r="B61" s="7" t="s">
        <v>152</v>
      </c>
      <c r="C61" s="8">
        <v>1</v>
      </c>
      <c r="D61" s="9">
        <v>153</v>
      </c>
      <c r="E61" s="9">
        <v>147</v>
      </c>
      <c r="F61" s="9">
        <v>154</v>
      </c>
      <c r="G61" s="9">
        <v>151</v>
      </c>
      <c r="H61" s="9">
        <v>130</v>
      </c>
      <c r="I61" s="9">
        <v>169</v>
      </c>
      <c r="J61" s="10">
        <f t="shared" si="3"/>
        <v>904</v>
      </c>
      <c r="K61" s="11">
        <f>AVERAGE(D61:I61)</f>
        <v>150.66666666666666</v>
      </c>
    </row>
    <row r="62" spans="1:11" ht="15">
      <c r="A62" s="9">
        <v>59</v>
      </c>
      <c r="B62" s="7" t="s">
        <v>131</v>
      </c>
      <c r="C62" s="8">
        <v>18</v>
      </c>
      <c r="D62" s="9">
        <v>169</v>
      </c>
      <c r="E62" s="9">
        <v>137</v>
      </c>
      <c r="F62" s="9">
        <v>133</v>
      </c>
      <c r="G62" s="9">
        <v>181</v>
      </c>
      <c r="H62" s="9">
        <v>129</v>
      </c>
      <c r="I62" s="9">
        <v>152</v>
      </c>
      <c r="J62" s="10">
        <f t="shared" si="3"/>
        <v>901</v>
      </c>
      <c r="K62" s="11">
        <f>AVERAGE(D62:I62)</f>
        <v>150.16666666666666</v>
      </c>
    </row>
    <row r="63" spans="1:11" ht="15">
      <c r="A63" s="9">
        <v>60</v>
      </c>
      <c r="B63" s="7" t="s">
        <v>66</v>
      </c>
      <c r="C63" s="8">
        <v>8</v>
      </c>
      <c r="D63" s="9">
        <v>157</v>
      </c>
      <c r="E63" s="9">
        <v>153</v>
      </c>
      <c r="F63" s="9">
        <v>152</v>
      </c>
      <c r="G63" s="9">
        <v>161</v>
      </c>
      <c r="H63" s="9">
        <v>131</v>
      </c>
      <c r="I63" s="9">
        <v>140</v>
      </c>
      <c r="J63" s="10">
        <f t="shared" si="3"/>
        <v>894</v>
      </c>
      <c r="K63" s="11">
        <f>AVERAGE(D63:I63)</f>
        <v>149</v>
      </c>
    </row>
    <row r="64" spans="1:11" ht="15">
      <c r="A64" s="9">
        <v>61</v>
      </c>
      <c r="B64" s="7" t="s">
        <v>153</v>
      </c>
      <c r="C64" s="8">
        <v>3</v>
      </c>
      <c r="D64" s="9">
        <v>199</v>
      </c>
      <c r="E64" s="9">
        <v>154</v>
      </c>
      <c r="F64" s="9">
        <v>165</v>
      </c>
      <c r="G64" s="9">
        <v>113</v>
      </c>
      <c r="H64" s="9">
        <v>124</v>
      </c>
      <c r="I64" s="9">
        <v>137</v>
      </c>
      <c r="J64" s="10">
        <f t="shared" si="3"/>
        <v>892</v>
      </c>
      <c r="K64" s="11">
        <f aca="true" t="shared" si="6" ref="K64:K71">AVERAGE(D64:I64)</f>
        <v>148.66666666666666</v>
      </c>
    </row>
    <row r="65" spans="1:11" ht="15">
      <c r="A65" s="9">
        <v>62</v>
      </c>
      <c r="B65" s="7" t="s">
        <v>94</v>
      </c>
      <c r="C65" s="8">
        <v>30</v>
      </c>
      <c r="D65" s="9">
        <v>144</v>
      </c>
      <c r="E65" s="9">
        <v>132</v>
      </c>
      <c r="F65" s="9">
        <v>137</v>
      </c>
      <c r="G65" s="9">
        <v>135</v>
      </c>
      <c r="H65" s="9">
        <v>184</v>
      </c>
      <c r="I65" s="9">
        <v>153</v>
      </c>
      <c r="J65" s="10">
        <f t="shared" si="3"/>
        <v>885</v>
      </c>
      <c r="K65" s="11">
        <f t="shared" si="6"/>
        <v>147.5</v>
      </c>
    </row>
    <row r="66" spans="1:11" ht="15">
      <c r="A66" s="9">
        <v>63</v>
      </c>
      <c r="B66" s="7" t="s">
        <v>127</v>
      </c>
      <c r="C66" s="8">
        <v>8</v>
      </c>
      <c r="D66" s="9">
        <v>136</v>
      </c>
      <c r="E66" s="9">
        <v>111</v>
      </c>
      <c r="F66" s="9">
        <v>175</v>
      </c>
      <c r="G66" s="9">
        <v>157</v>
      </c>
      <c r="H66" s="9">
        <v>161</v>
      </c>
      <c r="I66" s="9">
        <v>140</v>
      </c>
      <c r="J66" s="10">
        <f t="shared" si="3"/>
        <v>880</v>
      </c>
      <c r="K66" s="11">
        <f t="shared" si="6"/>
        <v>146.66666666666666</v>
      </c>
    </row>
    <row r="67" spans="1:11" ht="15">
      <c r="A67" s="9">
        <v>64</v>
      </c>
      <c r="B67" s="7" t="s">
        <v>81</v>
      </c>
      <c r="C67" s="8">
        <v>18</v>
      </c>
      <c r="D67" s="9">
        <v>164</v>
      </c>
      <c r="E67" s="9">
        <v>124</v>
      </c>
      <c r="F67" s="9">
        <v>150</v>
      </c>
      <c r="G67" s="9">
        <v>157</v>
      </c>
      <c r="H67" s="9">
        <v>142</v>
      </c>
      <c r="I67" s="9">
        <v>137</v>
      </c>
      <c r="J67" s="10">
        <f t="shared" si="3"/>
        <v>874</v>
      </c>
      <c r="K67" s="11">
        <f t="shared" si="6"/>
        <v>145.66666666666666</v>
      </c>
    </row>
    <row r="68" spans="1:11" ht="15">
      <c r="A68" s="9">
        <v>65</v>
      </c>
      <c r="B68" s="7" t="s">
        <v>146</v>
      </c>
      <c r="C68" s="8">
        <v>27</v>
      </c>
      <c r="D68" s="9">
        <v>151</v>
      </c>
      <c r="E68" s="9">
        <v>172</v>
      </c>
      <c r="F68" s="9">
        <v>136</v>
      </c>
      <c r="G68" s="9">
        <v>102</v>
      </c>
      <c r="H68" s="9">
        <v>150</v>
      </c>
      <c r="I68" s="9">
        <v>135</v>
      </c>
      <c r="J68" s="10">
        <f>SUM(D68:I68)</f>
        <v>846</v>
      </c>
      <c r="K68" s="11">
        <f t="shared" si="6"/>
        <v>141</v>
      </c>
    </row>
    <row r="69" spans="1:11" ht="15">
      <c r="A69" s="9">
        <v>66</v>
      </c>
      <c r="B69" s="7" t="s">
        <v>140</v>
      </c>
      <c r="C69" s="8">
        <v>17</v>
      </c>
      <c r="D69" s="9">
        <v>157</v>
      </c>
      <c r="E69" s="9">
        <v>94</v>
      </c>
      <c r="F69" s="9">
        <v>142</v>
      </c>
      <c r="G69" s="9">
        <v>162</v>
      </c>
      <c r="H69" s="9">
        <v>122</v>
      </c>
      <c r="I69" s="9">
        <v>128</v>
      </c>
      <c r="J69" s="10">
        <f>SUM(D69:I69)</f>
        <v>805</v>
      </c>
      <c r="K69" s="11">
        <f t="shared" si="6"/>
        <v>134.16666666666666</v>
      </c>
    </row>
    <row r="70" spans="1:11" ht="15">
      <c r="A70" s="9">
        <v>67</v>
      </c>
      <c r="B70" s="7" t="s">
        <v>145</v>
      </c>
      <c r="C70" s="8">
        <v>21</v>
      </c>
      <c r="D70" s="9">
        <v>115</v>
      </c>
      <c r="E70" s="9">
        <v>124</v>
      </c>
      <c r="F70" s="9">
        <v>137</v>
      </c>
      <c r="G70" s="9">
        <v>119</v>
      </c>
      <c r="H70" s="9">
        <v>159</v>
      </c>
      <c r="I70" s="9">
        <v>105</v>
      </c>
      <c r="J70" s="10">
        <f>SUM(D70:I70)</f>
        <v>759</v>
      </c>
      <c r="K70" s="11">
        <f t="shared" si="6"/>
        <v>126.5</v>
      </c>
    </row>
    <row r="71" spans="1:11" ht="15">
      <c r="A71" s="9">
        <v>68</v>
      </c>
      <c r="B71" s="7" t="s">
        <v>93</v>
      </c>
      <c r="C71" s="8">
        <v>29</v>
      </c>
      <c r="D71" s="9">
        <v>125</v>
      </c>
      <c r="E71" s="9">
        <v>137</v>
      </c>
      <c r="F71" s="9">
        <v>182</v>
      </c>
      <c r="G71" s="9">
        <v>135</v>
      </c>
      <c r="H71" s="9">
        <v>141</v>
      </c>
      <c r="I71" s="9" t="s">
        <v>206</v>
      </c>
      <c r="J71" s="10">
        <f>SUM(D71:I71)</f>
        <v>720</v>
      </c>
      <c r="K71" s="11">
        <f t="shared" si="6"/>
        <v>144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J9" sqref="J9:J21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1" bestFit="1" customWidth="1"/>
    <col min="13" max="16384" width="9.140625" style="2" customWidth="1"/>
  </cols>
  <sheetData>
    <row r="1" spans="1:11" ht="15">
      <c r="A1" s="90" t="s">
        <v>12</v>
      </c>
      <c r="B1" s="89"/>
      <c r="D1" s="91"/>
      <c r="E1" s="89"/>
      <c r="F1" s="89"/>
      <c r="G1" s="89"/>
      <c r="H1" s="89"/>
      <c r="I1" s="89"/>
      <c r="J1" s="92"/>
      <c r="K1" s="92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46" t="s">
        <v>43</v>
      </c>
    </row>
    <row r="4" spans="1:13" ht="15">
      <c r="A4" s="6">
        <v>1</v>
      </c>
      <c r="B4" s="7" t="s">
        <v>96</v>
      </c>
      <c r="C4" s="12">
        <v>3</v>
      </c>
      <c r="D4" s="9">
        <v>222</v>
      </c>
      <c r="E4" s="9">
        <v>185</v>
      </c>
      <c r="F4" s="9">
        <v>176</v>
      </c>
      <c r="G4" s="9">
        <v>211</v>
      </c>
      <c r="H4" s="9">
        <v>231</v>
      </c>
      <c r="I4" s="9">
        <v>177</v>
      </c>
      <c r="J4" s="10">
        <f aca="true" t="shared" si="0" ref="J4:J21">SUM(D4:I4)</f>
        <v>1202</v>
      </c>
      <c r="K4" s="11">
        <f aca="true" t="shared" si="1" ref="K4:K11">AVERAGE(D4:I4)</f>
        <v>200.33333333333334</v>
      </c>
      <c r="L4" s="9">
        <f aca="true" t="shared" si="2" ref="L4:L21">MAX(D4:I4)</f>
        <v>231</v>
      </c>
      <c r="M4" s="45"/>
    </row>
    <row r="5" spans="1:12" ht="15">
      <c r="A5" s="6">
        <v>2</v>
      </c>
      <c r="B5" s="7" t="s">
        <v>103</v>
      </c>
      <c r="C5" s="12">
        <v>17</v>
      </c>
      <c r="D5" s="9">
        <v>153</v>
      </c>
      <c r="E5" s="9">
        <v>192</v>
      </c>
      <c r="F5" s="9">
        <v>180</v>
      </c>
      <c r="G5" s="9">
        <v>169</v>
      </c>
      <c r="H5" s="9">
        <v>226</v>
      </c>
      <c r="I5" s="9">
        <v>179</v>
      </c>
      <c r="J5" s="10">
        <f t="shared" si="0"/>
        <v>1099</v>
      </c>
      <c r="K5" s="11">
        <f t="shared" si="1"/>
        <v>183.16666666666666</v>
      </c>
      <c r="L5" s="9">
        <f t="shared" si="2"/>
        <v>226</v>
      </c>
    </row>
    <row r="6" spans="1:12" ht="15">
      <c r="A6" s="6">
        <v>3</v>
      </c>
      <c r="B6" s="7" t="s">
        <v>95</v>
      </c>
      <c r="C6" s="12">
        <v>1</v>
      </c>
      <c r="D6" s="9">
        <v>194</v>
      </c>
      <c r="E6" s="9">
        <v>197</v>
      </c>
      <c r="F6" s="9">
        <v>150</v>
      </c>
      <c r="G6" s="9">
        <v>223</v>
      </c>
      <c r="H6" s="9">
        <v>152</v>
      </c>
      <c r="I6" s="9">
        <v>160</v>
      </c>
      <c r="J6" s="10">
        <f t="shared" si="0"/>
        <v>1076</v>
      </c>
      <c r="K6" s="11">
        <f t="shared" si="1"/>
        <v>179.33333333333334</v>
      </c>
      <c r="L6" s="9">
        <f t="shared" si="2"/>
        <v>223</v>
      </c>
    </row>
    <row r="7" spans="1:12" ht="15">
      <c r="A7" s="6">
        <v>4</v>
      </c>
      <c r="B7" s="7" t="s">
        <v>102</v>
      </c>
      <c r="C7" s="12">
        <v>16</v>
      </c>
      <c r="D7" s="9">
        <v>204</v>
      </c>
      <c r="E7" s="9">
        <v>193</v>
      </c>
      <c r="F7" s="9">
        <v>165</v>
      </c>
      <c r="G7" s="9">
        <v>158</v>
      </c>
      <c r="H7" s="9">
        <v>158</v>
      </c>
      <c r="I7" s="9">
        <v>180</v>
      </c>
      <c r="J7" s="10">
        <f t="shared" si="0"/>
        <v>1058</v>
      </c>
      <c r="K7" s="11">
        <f t="shared" si="1"/>
        <v>176.33333333333334</v>
      </c>
      <c r="L7" s="9">
        <f t="shared" si="2"/>
        <v>204</v>
      </c>
    </row>
    <row r="8" spans="1:12" ht="15">
      <c r="A8" s="6">
        <v>5</v>
      </c>
      <c r="B8" s="7" t="s">
        <v>97</v>
      </c>
      <c r="C8" s="12">
        <v>6</v>
      </c>
      <c r="D8" s="9">
        <v>174</v>
      </c>
      <c r="E8" s="9">
        <v>156</v>
      </c>
      <c r="F8" s="9">
        <v>162</v>
      </c>
      <c r="G8" s="9">
        <v>187</v>
      </c>
      <c r="H8" s="9">
        <v>167</v>
      </c>
      <c r="I8" s="9">
        <v>200</v>
      </c>
      <c r="J8" s="10">
        <f t="shared" si="0"/>
        <v>1046</v>
      </c>
      <c r="K8" s="11">
        <f t="shared" si="1"/>
        <v>174.33333333333334</v>
      </c>
      <c r="L8" s="9">
        <f t="shared" si="2"/>
        <v>200</v>
      </c>
    </row>
    <row r="9" spans="1:12" ht="15">
      <c r="A9" s="6">
        <v>6</v>
      </c>
      <c r="B9" s="7" t="s">
        <v>101</v>
      </c>
      <c r="C9" s="12">
        <v>13</v>
      </c>
      <c r="D9" s="9">
        <v>161</v>
      </c>
      <c r="E9" s="9">
        <v>199</v>
      </c>
      <c r="F9" s="9">
        <v>169</v>
      </c>
      <c r="G9" s="9">
        <v>162</v>
      </c>
      <c r="H9" s="9">
        <v>168</v>
      </c>
      <c r="I9" s="9">
        <v>186</v>
      </c>
      <c r="J9" s="10">
        <f t="shared" si="0"/>
        <v>1045</v>
      </c>
      <c r="K9" s="11">
        <f t="shared" si="1"/>
        <v>174.16666666666666</v>
      </c>
      <c r="L9" s="9">
        <f t="shared" si="2"/>
        <v>199</v>
      </c>
    </row>
    <row r="10" spans="1:12" ht="15">
      <c r="A10" s="6">
        <v>7</v>
      </c>
      <c r="B10" s="7" t="s">
        <v>108</v>
      </c>
      <c r="C10" s="12">
        <v>30</v>
      </c>
      <c r="D10" s="9">
        <v>190</v>
      </c>
      <c r="E10" s="9">
        <v>143</v>
      </c>
      <c r="F10" s="9">
        <v>175</v>
      </c>
      <c r="G10" s="9">
        <v>195</v>
      </c>
      <c r="H10" s="9">
        <v>139</v>
      </c>
      <c r="I10" s="9">
        <v>130</v>
      </c>
      <c r="J10" s="10">
        <f t="shared" si="0"/>
        <v>972</v>
      </c>
      <c r="K10" s="11">
        <f t="shared" si="1"/>
        <v>162</v>
      </c>
      <c r="L10" s="9">
        <f t="shared" si="2"/>
        <v>195</v>
      </c>
    </row>
    <row r="11" spans="1:12" ht="15">
      <c r="A11" s="6">
        <v>8</v>
      </c>
      <c r="B11" s="7" t="s">
        <v>106</v>
      </c>
      <c r="C11" s="12">
        <v>26</v>
      </c>
      <c r="D11" s="9">
        <v>147</v>
      </c>
      <c r="E11" s="9">
        <v>159</v>
      </c>
      <c r="F11" s="9">
        <v>154</v>
      </c>
      <c r="G11" s="9">
        <v>165</v>
      </c>
      <c r="H11" s="9">
        <v>162</v>
      </c>
      <c r="I11" s="9">
        <v>174</v>
      </c>
      <c r="J11" s="10">
        <f t="shared" si="0"/>
        <v>961</v>
      </c>
      <c r="K11" s="11">
        <f t="shared" si="1"/>
        <v>160.16666666666666</v>
      </c>
      <c r="L11" s="9">
        <f t="shared" si="2"/>
        <v>174</v>
      </c>
    </row>
    <row r="12" spans="1:13" ht="15">
      <c r="A12" s="6">
        <v>9</v>
      </c>
      <c r="B12" s="7" t="s">
        <v>120</v>
      </c>
      <c r="C12" s="12">
        <v>23</v>
      </c>
      <c r="D12" s="9">
        <v>157</v>
      </c>
      <c r="E12" s="9">
        <v>144</v>
      </c>
      <c r="F12" s="9">
        <v>150</v>
      </c>
      <c r="G12" s="9">
        <v>140</v>
      </c>
      <c r="H12" s="9">
        <v>168</v>
      </c>
      <c r="I12" s="9">
        <v>196</v>
      </c>
      <c r="J12" s="10">
        <f t="shared" si="0"/>
        <v>955</v>
      </c>
      <c r="K12" s="11">
        <f aca="true" t="shared" si="3" ref="K12:K21">AVERAGE(D12:I12)</f>
        <v>159.16666666666666</v>
      </c>
      <c r="L12" s="9">
        <f t="shared" si="2"/>
        <v>196</v>
      </c>
      <c r="M12" s="45"/>
    </row>
    <row r="13" spans="1:12" ht="15">
      <c r="A13" s="6">
        <v>10</v>
      </c>
      <c r="B13" s="7" t="s">
        <v>143</v>
      </c>
      <c r="C13" s="12">
        <v>5</v>
      </c>
      <c r="D13" s="9">
        <v>132</v>
      </c>
      <c r="E13" s="9">
        <v>150</v>
      </c>
      <c r="F13" s="9">
        <v>157</v>
      </c>
      <c r="G13" s="9">
        <v>168</v>
      </c>
      <c r="H13" s="9">
        <v>181</v>
      </c>
      <c r="I13" s="9">
        <v>129</v>
      </c>
      <c r="J13" s="10">
        <f t="shared" si="0"/>
        <v>917</v>
      </c>
      <c r="K13" s="11">
        <f t="shared" si="3"/>
        <v>152.83333333333334</v>
      </c>
      <c r="L13" s="9">
        <f t="shared" si="2"/>
        <v>181</v>
      </c>
    </row>
    <row r="14" spans="1:12" ht="15">
      <c r="A14" s="6">
        <v>11</v>
      </c>
      <c r="B14" s="7" t="s">
        <v>105</v>
      </c>
      <c r="C14" s="12">
        <v>22</v>
      </c>
      <c r="D14" s="9">
        <v>194</v>
      </c>
      <c r="E14" s="9">
        <v>147</v>
      </c>
      <c r="F14" s="9">
        <v>179</v>
      </c>
      <c r="G14" s="9">
        <v>126</v>
      </c>
      <c r="H14" s="9">
        <v>123</v>
      </c>
      <c r="I14" s="9">
        <v>148</v>
      </c>
      <c r="J14" s="10">
        <f t="shared" si="0"/>
        <v>917</v>
      </c>
      <c r="K14" s="11">
        <f t="shared" si="3"/>
        <v>152.83333333333334</v>
      </c>
      <c r="L14" s="9">
        <f t="shared" si="2"/>
        <v>194</v>
      </c>
    </row>
    <row r="15" spans="1:12" ht="15">
      <c r="A15" s="6">
        <v>12</v>
      </c>
      <c r="B15" s="7" t="s">
        <v>104</v>
      </c>
      <c r="C15" s="12">
        <v>19</v>
      </c>
      <c r="D15" s="9">
        <v>135</v>
      </c>
      <c r="E15" s="9">
        <v>133</v>
      </c>
      <c r="F15" s="9">
        <v>156</v>
      </c>
      <c r="G15" s="9">
        <v>130</v>
      </c>
      <c r="H15" s="9">
        <v>121</v>
      </c>
      <c r="I15" s="9">
        <v>222</v>
      </c>
      <c r="J15" s="10">
        <f t="shared" si="0"/>
        <v>897</v>
      </c>
      <c r="K15" s="11">
        <f t="shared" si="3"/>
        <v>149.5</v>
      </c>
      <c r="L15" s="9">
        <f t="shared" si="2"/>
        <v>222</v>
      </c>
    </row>
    <row r="16" spans="1:12" ht="15">
      <c r="A16" s="6">
        <v>13</v>
      </c>
      <c r="B16" s="7" t="s">
        <v>139</v>
      </c>
      <c r="C16" s="12">
        <v>20</v>
      </c>
      <c r="D16" s="9">
        <v>126</v>
      </c>
      <c r="E16" s="9">
        <v>138</v>
      </c>
      <c r="F16" s="9">
        <v>126</v>
      </c>
      <c r="G16" s="9">
        <v>211</v>
      </c>
      <c r="H16" s="9">
        <v>119</v>
      </c>
      <c r="I16" s="9">
        <v>155</v>
      </c>
      <c r="J16" s="10">
        <f t="shared" si="0"/>
        <v>875</v>
      </c>
      <c r="K16" s="11">
        <f t="shared" si="3"/>
        <v>145.83333333333334</v>
      </c>
      <c r="L16" s="9">
        <f t="shared" si="2"/>
        <v>211</v>
      </c>
    </row>
    <row r="17" spans="1:12" ht="15">
      <c r="A17" s="6">
        <v>14</v>
      </c>
      <c r="B17" s="7" t="s">
        <v>98</v>
      </c>
      <c r="C17" s="12">
        <v>7</v>
      </c>
      <c r="D17" s="9">
        <v>131</v>
      </c>
      <c r="E17" s="9">
        <v>112</v>
      </c>
      <c r="F17" s="9">
        <v>139</v>
      </c>
      <c r="G17" s="9">
        <v>127</v>
      </c>
      <c r="H17" s="9">
        <v>130</v>
      </c>
      <c r="I17" s="9">
        <v>222</v>
      </c>
      <c r="J17" s="10">
        <f t="shared" si="0"/>
        <v>861</v>
      </c>
      <c r="K17" s="11">
        <f t="shared" si="3"/>
        <v>143.5</v>
      </c>
      <c r="L17" s="9">
        <f t="shared" si="2"/>
        <v>222</v>
      </c>
    </row>
    <row r="18" spans="1:12" ht="15">
      <c r="A18" s="6">
        <v>15</v>
      </c>
      <c r="B18" s="7" t="s">
        <v>107</v>
      </c>
      <c r="C18" s="12">
        <v>27</v>
      </c>
      <c r="D18" s="9">
        <v>136</v>
      </c>
      <c r="E18" s="9">
        <v>126</v>
      </c>
      <c r="F18" s="9">
        <v>172</v>
      </c>
      <c r="G18" s="9">
        <v>126</v>
      </c>
      <c r="H18" s="9">
        <v>141</v>
      </c>
      <c r="I18" s="9">
        <v>142</v>
      </c>
      <c r="J18" s="10">
        <f t="shared" si="0"/>
        <v>843</v>
      </c>
      <c r="K18" s="11">
        <f t="shared" si="3"/>
        <v>140.5</v>
      </c>
      <c r="L18" s="9">
        <f t="shared" si="2"/>
        <v>172</v>
      </c>
    </row>
    <row r="19" spans="1:12" ht="15">
      <c r="A19" s="6">
        <v>16</v>
      </c>
      <c r="B19" s="7" t="s">
        <v>99</v>
      </c>
      <c r="C19" s="12">
        <v>10</v>
      </c>
      <c r="D19" s="9">
        <v>143</v>
      </c>
      <c r="E19" s="9">
        <v>135</v>
      </c>
      <c r="F19" s="9">
        <v>130</v>
      </c>
      <c r="G19" s="9">
        <v>146</v>
      </c>
      <c r="H19" s="9">
        <v>160</v>
      </c>
      <c r="I19" s="9">
        <v>124</v>
      </c>
      <c r="J19" s="10">
        <f t="shared" si="0"/>
        <v>838</v>
      </c>
      <c r="K19" s="11">
        <f t="shared" si="3"/>
        <v>139.66666666666666</v>
      </c>
      <c r="L19" s="9">
        <f t="shared" si="2"/>
        <v>160</v>
      </c>
    </row>
    <row r="20" spans="1:12" ht="15">
      <c r="A20" s="6">
        <v>17</v>
      </c>
      <c r="B20" s="7" t="s">
        <v>138</v>
      </c>
      <c r="C20" s="12">
        <v>12</v>
      </c>
      <c r="D20" s="9">
        <v>125</v>
      </c>
      <c r="E20" s="9">
        <v>121</v>
      </c>
      <c r="F20" s="9">
        <v>166</v>
      </c>
      <c r="G20" s="9">
        <v>132</v>
      </c>
      <c r="H20" s="9">
        <v>142</v>
      </c>
      <c r="I20" s="9">
        <v>138</v>
      </c>
      <c r="J20" s="10">
        <f t="shared" si="0"/>
        <v>824</v>
      </c>
      <c r="K20" s="11">
        <f t="shared" si="3"/>
        <v>137.33333333333334</v>
      </c>
      <c r="L20" s="9">
        <f t="shared" si="2"/>
        <v>166</v>
      </c>
    </row>
    <row r="21" spans="1:12" ht="15">
      <c r="A21" s="6">
        <v>18</v>
      </c>
      <c r="B21" s="7" t="s">
        <v>100</v>
      </c>
      <c r="C21" s="12">
        <v>11</v>
      </c>
      <c r="D21" s="9">
        <v>109</v>
      </c>
      <c r="E21" s="9">
        <v>124</v>
      </c>
      <c r="F21" s="9">
        <v>122</v>
      </c>
      <c r="G21" s="9">
        <v>166</v>
      </c>
      <c r="H21" s="9">
        <v>131</v>
      </c>
      <c r="I21" s="9">
        <v>147</v>
      </c>
      <c r="J21" s="10">
        <f t="shared" si="0"/>
        <v>799</v>
      </c>
      <c r="K21" s="11">
        <f t="shared" si="3"/>
        <v>133.16666666666666</v>
      </c>
      <c r="L21" s="9">
        <f t="shared" si="2"/>
        <v>166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3"/>
  <sheetViews>
    <sheetView zoomScalePageLayoutView="0" workbookViewId="0" topLeftCell="A1">
      <pane xSplit="5" ySplit="1" topLeftCell="H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9" sqref="B9:B23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5.28125" style="15" customWidth="1"/>
    <col min="7" max="7" width="5.140625" style="15" customWidth="1"/>
    <col min="8" max="9" width="7.00390625" style="15" customWidth="1"/>
    <col min="10" max="10" width="5.140625" style="15" customWidth="1"/>
    <col min="11" max="11" width="7.00390625" style="15" customWidth="1"/>
    <col min="12" max="12" width="8.00390625" style="15" customWidth="1"/>
    <col min="13" max="13" width="7.00390625" style="15" customWidth="1"/>
    <col min="14" max="14" width="5.140625" style="15" customWidth="1"/>
    <col min="15" max="15" width="7.00390625" style="15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421875" style="15" customWidth="1"/>
    <col min="30" max="30" width="7.28125" style="15" bestFit="1" customWidth="1"/>
    <col min="31" max="16384" width="9.140625" style="15" customWidth="1"/>
  </cols>
  <sheetData>
    <row r="1" spans="1:30" ht="13.5">
      <c r="A1" s="93" t="s">
        <v>13</v>
      </c>
      <c r="B1" s="94"/>
      <c r="C1" s="14"/>
      <c r="D1" s="14"/>
      <c r="F1" s="95"/>
      <c r="G1" s="95"/>
      <c r="H1" s="95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6"/>
      <c r="AA1" s="89"/>
      <c r="AB1" s="89"/>
      <c r="AC1" s="89"/>
      <c r="AD1" s="89"/>
    </row>
    <row r="2" ht="13.5" thickBot="1"/>
    <row r="3" spans="1:30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3</v>
      </c>
      <c r="G3" s="17" t="s">
        <v>14</v>
      </c>
      <c r="H3" s="17" t="s">
        <v>15</v>
      </c>
      <c r="I3" s="17" t="s">
        <v>4</v>
      </c>
      <c r="J3" s="17" t="s">
        <v>14</v>
      </c>
      <c r="K3" s="17" t="s">
        <v>16</v>
      </c>
      <c r="L3" s="17" t="s">
        <v>17</v>
      </c>
      <c r="M3" s="17" t="s">
        <v>5</v>
      </c>
      <c r="N3" s="17" t="s">
        <v>14</v>
      </c>
      <c r="O3" s="17" t="s">
        <v>18</v>
      </c>
      <c r="P3" s="17" t="s">
        <v>19</v>
      </c>
      <c r="Q3" s="17" t="s">
        <v>6</v>
      </c>
      <c r="R3" s="17" t="s">
        <v>14</v>
      </c>
      <c r="S3" s="17" t="s">
        <v>21</v>
      </c>
      <c r="T3" s="17" t="s">
        <v>22</v>
      </c>
      <c r="U3" s="17" t="s">
        <v>7</v>
      </c>
      <c r="V3" s="17" t="s">
        <v>14</v>
      </c>
      <c r="W3" s="17" t="s">
        <v>23</v>
      </c>
      <c r="X3" s="17" t="s">
        <v>24</v>
      </c>
      <c r="Y3" s="17" t="s">
        <v>8</v>
      </c>
      <c r="Z3" s="17" t="s">
        <v>14</v>
      </c>
      <c r="AA3" s="17" t="s">
        <v>25</v>
      </c>
      <c r="AB3" s="17" t="s">
        <v>9</v>
      </c>
      <c r="AC3" s="17" t="s">
        <v>51</v>
      </c>
      <c r="AD3" s="17" t="s">
        <v>10</v>
      </c>
    </row>
    <row r="4" spans="1:32" ht="12.75">
      <c r="A4" s="19">
        <v>1</v>
      </c>
      <c r="B4" s="20" t="s">
        <v>109</v>
      </c>
      <c r="C4" s="20">
        <v>150</v>
      </c>
      <c r="D4" s="21">
        <v>45</v>
      </c>
      <c r="E4" s="28">
        <v>3</v>
      </c>
      <c r="F4" s="22">
        <v>142</v>
      </c>
      <c r="G4" s="23">
        <f aca="true" t="shared" si="0" ref="G4:G23">D4</f>
        <v>45</v>
      </c>
      <c r="H4" s="24">
        <f aca="true" t="shared" si="1" ref="H4:H23">SUM(F4:G4)</f>
        <v>187</v>
      </c>
      <c r="I4" s="22">
        <v>152</v>
      </c>
      <c r="J4" s="23">
        <f aca="true" t="shared" si="2" ref="J4:J23">D4</f>
        <v>45</v>
      </c>
      <c r="K4" s="24">
        <f aca="true" t="shared" si="3" ref="K4:K23">SUM(I4:J4)</f>
        <v>197</v>
      </c>
      <c r="L4" s="27">
        <f aca="true" t="shared" si="4" ref="L4:L23">H4+K4</f>
        <v>384</v>
      </c>
      <c r="M4" s="22">
        <v>157</v>
      </c>
      <c r="N4" s="23">
        <f aca="true" t="shared" si="5" ref="N4:N23">D4</f>
        <v>45</v>
      </c>
      <c r="O4" s="24">
        <f aca="true" t="shared" si="6" ref="O4:O23">SUM(M4:N4)</f>
        <v>202</v>
      </c>
      <c r="P4" s="27">
        <f aca="true" t="shared" si="7" ref="P4:P23">L4+O4</f>
        <v>586</v>
      </c>
      <c r="Q4" s="22">
        <v>172</v>
      </c>
      <c r="R4" s="23">
        <f aca="true" t="shared" si="8" ref="R4:R23">D4</f>
        <v>45</v>
      </c>
      <c r="S4" s="24">
        <f aca="true" t="shared" si="9" ref="S4:S23">SUM(Q4:R4)</f>
        <v>217</v>
      </c>
      <c r="T4" s="27">
        <f aca="true" t="shared" si="10" ref="T4:T23">P4+S4</f>
        <v>803</v>
      </c>
      <c r="U4" s="22">
        <v>207</v>
      </c>
      <c r="V4" s="23">
        <f aca="true" t="shared" si="11" ref="V4:V23">D4</f>
        <v>45</v>
      </c>
      <c r="W4" s="24">
        <f aca="true" t="shared" si="12" ref="W4:W23">SUM(U4:V4)</f>
        <v>252</v>
      </c>
      <c r="X4" s="27">
        <f aca="true" t="shared" si="13" ref="X4:X23">T4+W4</f>
        <v>1055</v>
      </c>
      <c r="Y4" s="22">
        <v>171</v>
      </c>
      <c r="Z4" s="23">
        <f aca="true" t="shared" si="14" ref="Z4:Z23">D4</f>
        <v>45</v>
      </c>
      <c r="AA4" s="24">
        <f aca="true" t="shared" si="15" ref="AA4:AA23">SUM(Y4:Z4)</f>
        <v>216</v>
      </c>
      <c r="AB4" s="25">
        <f aca="true" t="shared" si="16" ref="AB4:AB23">H4+K4+O4+S4+W4+AA4</f>
        <v>1271</v>
      </c>
      <c r="AC4" s="51">
        <f>F4+I4+M4+Q4+U4+Y4</f>
        <v>1001</v>
      </c>
      <c r="AD4" s="26">
        <f>AVERAGE(F4,I4,M4,Q4,U4,Y4)</f>
        <v>166.83333333333334</v>
      </c>
      <c r="AF4" s="47"/>
    </row>
    <row r="5" spans="1:30" ht="12.75">
      <c r="A5" s="19">
        <v>2</v>
      </c>
      <c r="B5" s="20" t="s">
        <v>121</v>
      </c>
      <c r="C5" s="20">
        <v>149</v>
      </c>
      <c r="D5" s="21">
        <v>45</v>
      </c>
      <c r="E5" s="28">
        <v>24</v>
      </c>
      <c r="F5" s="22">
        <v>187</v>
      </c>
      <c r="G5" s="23">
        <f t="shared" si="0"/>
        <v>45</v>
      </c>
      <c r="H5" s="24">
        <f t="shared" si="1"/>
        <v>232</v>
      </c>
      <c r="I5" s="22">
        <v>131</v>
      </c>
      <c r="J5" s="23">
        <f t="shared" si="2"/>
        <v>45</v>
      </c>
      <c r="K5" s="24">
        <f t="shared" si="3"/>
        <v>176</v>
      </c>
      <c r="L5" s="27">
        <f t="shared" si="4"/>
        <v>408</v>
      </c>
      <c r="M5" s="22">
        <v>145</v>
      </c>
      <c r="N5" s="23">
        <f t="shared" si="5"/>
        <v>45</v>
      </c>
      <c r="O5" s="24">
        <f t="shared" si="6"/>
        <v>190</v>
      </c>
      <c r="P5" s="27">
        <f t="shared" si="7"/>
        <v>598</v>
      </c>
      <c r="Q5" s="22">
        <v>180</v>
      </c>
      <c r="R5" s="23">
        <f t="shared" si="8"/>
        <v>45</v>
      </c>
      <c r="S5" s="24">
        <f t="shared" si="9"/>
        <v>225</v>
      </c>
      <c r="T5" s="27">
        <f t="shared" si="10"/>
        <v>823</v>
      </c>
      <c r="U5" s="22">
        <v>124</v>
      </c>
      <c r="V5" s="23">
        <f t="shared" si="11"/>
        <v>45</v>
      </c>
      <c r="W5" s="24">
        <f t="shared" si="12"/>
        <v>169</v>
      </c>
      <c r="X5" s="27">
        <f t="shared" si="13"/>
        <v>992</v>
      </c>
      <c r="Y5" s="22">
        <v>174</v>
      </c>
      <c r="Z5" s="23">
        <f t="shared" si="14"/>
        <v>45</v>
      </c>
      <c r="AA5" s="24">
        <f t="shared" si="15"/>
        <v>219</v>
      </c>
      <c r="AB5" s="25">
        <f t="shared" si="16"/>
        <v>1211</v>
      </c>
      <c r="AC5" s="51">
        <f aca="true" t="shared" si="17" ref="AC5:AC23">F5+I5+M5+Q5+U5+Y5</f>
        <v>941</v>
      </c>
      <c r="AD5" s="26">
        <f aca="true" t="shared" si="18" ref="AD5:AD11">AVERAGE(F5,I5,M5,Q5,U5,Y5)</f>
        <v>156.83333333333334</v>
      </c>
    </row>
    <row r="6" spans="1:30" ht="12.75">
      <c r="A6" s="19">
        <v>3</v>
      </c>
      <c r="B6" s="20" t="s">
        <v>149</v>
      </c>
      <c r="C6" s="20">
        <v>146</v>
      </c>
      <c r="D6" s="21">
        <v>48</v>
      </c>
      <c r="E6" s="28">
        <v>19</v>
      </c>
      <c r="F6" s="22">
        <v>166</v>
      </c>
      <c r="G6" s="23">
        <f t="shared" si="0"/>
        <v>48</v>
      </c>
      <c r="H6" s="24">
        <f t="shared" si="1"/>
        <v>214</v>
      </c>
      <c r="I6" s="22">
        <v>122</v>
      </c>
      <c r="J6" s="23">
        <f t="shared" si="2"/>
        <v>48</v>
      </c>
      <c r="K6" s="24">
        <f t="shared" si="3"/>
        <v>170</v>
      </c>
      <c r="L6" s="27">
        <f t="shared" si="4"/>
        <v>384</v>
      </c>
      <c r="M6" s="22">
        <v>145</v>
      </c>
      <c r="N6" s="23">
        <f t="shared" si="5"/>
        <v>48</v>
      </c>
      <c r="O6" s="24">
        <f t="shared" si="6"/>
        <v>193</v>
      </c>
      <c r="P6" s="27">
        <f t="shared" si="7"/>
        <v>577</v>
      </c>
      <c r="Q6" s="22">
        <v>120</v>
      </c>
      <c r="R6" s="23">
        <f t="shared" si="8"/>
        <v>48</v>
      </c>
      <c r="S6" s="24">
        <f t="shared" si="9"/>
        <v>168</v>
      </c>
      <c r="T6" s="27">
        <f t="shared" si="10"/>
        <v>745</v>
      </c>
      <c r="U6" s="22">
        <v>182</v>
      </c>
      <c r="V6" s="23">
        <f t="shared" si="11"/>
        <v>48</v>
      </c>
      <c r="W6" s="24">
        <f t="shared" si="12"/>
        <v>230</v>
      </c>
      <c r="X6" s="27">
        <f t="shared" si="13"/>
        <v>975</v>
      </c>
      <c r="Y6" s="22">
        <v>161</v>
      </c>
      <c r="Z6" s="23">
        <f t="shared" si="14"/>
        <v>48</v>
      </c>
      <c r="AA6" s="24">
        <f t="shared" si="15"/>
        <v>209</v>
      </c>
      <c r="AB6" s="25">
        <f t="shared" si="16"/>
        <v>1184</v>
      </c>
      <c r="AC6" s="51">
        <f t="shared" si="17"/>
        <v>896</v>
      </c>
      <c r="AD6" s="26">
        <f t="shared" si="18"/>
        <v>149.33333333333334</v>
      </c>
    </row>
    <row r="7" spans="1:30" ht="12.75">
      <c r="A7" s="19">
        <v>4</v>
      </c>
      <c r="B7" s="20" t="s">
        <v>165</v>
      </c>
      <c r="C7" s="20">
        <v>155</v>
      </c>
      <c r="D7" s="21">
        <v>40</v>
      </c>
      <c r="E7" s="28">
        <v>21</v>
      </c>
      <c r="F7" s="22">
        <v>159</v>
      </c>
      <c r="G7" s="23">
        <f t="shared" si="0"/>
        <v>40</v>
      </c>
      <c r="H7" s="24">
        <f t="shared" si="1"/>
        <v>199</v>
      </c>
      <c r="I7" s="22">
        <v>165</v>
      </c>
      <c r="J7" s="23">
        <f t="shared" si="2"/>
        <v>40</v>
      </c>
      <c r="K7" s="24">
        <f t="shared" si="3"/>
        <v>205</v>
      </c>
      <c r="L7" s="27">
        <f t="shared" si="4"/>
        <v>404</v>
      </c>
      <c r="M7" s="22">
        <v>181</v>
      </c>
      <c r="N7" s="23">
        <f t="shared" si="5"/>
        <v>40</v>
      </c>
      <c r="O7" s="24">
        <f t="shared" si="6"/>
        <v>221</v>
      </c>
      <c r="P7" s="27">
        <f t="shared" si="7"/>
        <v>625</v>
      </c>
      <c r="Q7" s="22">
        <v>159</v>
      </c>
      <c r="R7" s="23">
        <f t="shared" si="8"/>
        <v>40</v>
      </c>
      <c r="S7" s="24">
        <f t="shared" si="9"/>
        <v>199</v>
      </c>
      <c r="T7" s="27">
        <f t="shared" si="10"/>
        <v>824</v>
      </c>
      <c r="U7" s="22">
        <v>172</v>
      </c>
      <c r="V7" s="23">
        <f t="shared" si="11"/>
        <v>40</v>
      </c>
      <c r="W7" s="24">
        <f t="shared" si="12"/>
        <v>212</v>
      </c>
      <c r="X7" s="27">
        <f t="shared" si="13"/>
        <v>1036</v>
      </c>
      <c r="Y7" s="22">
        <v>107</v>
      </c>
      <c r="Z7" s="23">
        <f t="shared" si="14"/>
        <v>40</v>
      </c>
      <c r="AA7" s="24">
        <f t="shared" si="15"/>
        <v>147</v>
      </c>
      <c r="AB7" s="25">
        <f t="shared" si="16"/>
        <v>1183</v>
      </c>
      <c r="AC7" s="51">
        <f t="shared" si="17"/>
        <v>943</v>
      </c>
      <c r="AD7" s="26">
        <f t="shared" si="18"/>
        <v>157.16666666666666</v>
      </c>
    </row>
    <row r="8" spans="1:30" ht="12.75">
      <c r="A8" s="19">
        <v>5</v>
      </c>
      <c r="B8" s="20" t="s">
        <v>123</v>
      </c>
      <c r="C8" s="20">
        <v>154</v>
      </c>
      <c r="D8" s="21">
        <v>41</v>
      </c>
      <c r="E8" s="28">
        <v>27</v>
      </c>
      <c r="F8" s="22">
        <v>145</v>
      </c>
      <c r="G8" s="23">
        <f t="shared" si="0"/>
        <v>41</v>
      </c>
      <c r="H8" s="24">
        <f t="shared" si="1"/>
        <v>186</v>
      </c>
      <c r="I8" s="22">
        <v>123</v>
      </c>
      <c r="J8" s="23">
        <f t="shared" si="2"/>
        <v>41</v>
      </c>
      <c r="K8" s="24">
        <f t="shared" si="3"/>
        <v>164</v>
      </c>
      <c r="L8" s="27">
        <f t="shared" si="4"/>
        <v>350</v>
      </c>
      <c r="M8" s="22">
        <v>183</v>
      </c>
      <c r="N8" s="23">
        <f t="shared" si="5"/>
        <v>41</v>
      </c>
      <c r="O8" s="24">
        <f t="shared" si="6"/>
        <v>224</v>
      </c>
      <c r="P8" s="27">
        <f t="shared" si="7"/>
        <v>574</v>
      </c>
      <c r="Q8" s="22">
        <v>182</v>
      </c>
      <c r="R8" s="23">
        <f t="shared" si="8"/>
        <v>41</v>
      </c>
      <c r="S8" s="24">
        <f t="shared" si="9"/>
        <v>223</v>
      </c>
      <c r="T8" s="27">
        <f t="shared" si="10"/>
        <v>797</v>
      </c>
      <c r="U8" s="22">
        <v>117</v>
      </c>
      <c r="V8" s="23">
        <f t="shared" si="11"/>
        <v>41</v>
      </c>
      <c r="W8" s="24">
        <f t="shared" si="12"/>
        <v>158</v>
      </c>
      <c r="X8" s="27">
        <f t="shared" si="13"/>
        <v>955</v>
      </c>
      <c r="Y8" s="22">
        <v>171</v>
      </c>
      <c r="Z8" s="23">
        <f t="shared" si="14"/>
        <v>41</v>
      </c>
      <c r="AA8" s="24">
        <f t="shared" si="15"/>
        <v>212</v>
      </c>
      <c r="AB8" s="25">
        <f t="shared" si="16"/>
        <v>1167</v>
      </c>
      <c r="AC8" s="51">
        <f t="shared" si="17"/>
        <v>921</v>
      </c>
      <c r="AD8" s="26">
        <f t="shared" si="18"/>
        <v>153.5</v>
      </c>
    </row>
    <row r="9" spans="1:30" ht="12.75">
      <c r="A9" s="19">
        <v>6</v>
      </c>
      <c r="B9" s="20" t="s">
        <v>117</v>
      </c>
      <c r="C9" s="20">
        <v>150</v>
      </c>
      <c r="D9" s="21">
        <v>45</v>
      </c>
      <c r="E9" s="28">
        <v>19</v>
      </c>
      <c r="F9" s="22">
        <v>128</v>
      </c>
      <c r="G9" s="23">
        <f t="shared" si="0"/>
        <v>45</v>
      </c>
      <c r="H9" s="24">
        <f t="shared" si="1"/>
        <v>173</v>
      </c>
      <c r="I9" s="22">
        <v>141</v>
      </c>
      <c r="J9" s="23">
        <f t="shared" si="2"/>
        <v>45</v>
      </c>
      <c r="K9" s="24">
        <f t="shared" si="3"/>
        <v>186</v>
      </c>
      <c r="L9" s="27">
        <f t="shared" si="4"/>
        <v>359</v>
      </c>
      <c r="M9" s="22">
        <v>170</v>
      </c>
      <c r="N9" s="23">
        <f t="shared" si="5"/>
        <v>45</v>
      </c>
      <c r="O9" s="24">
        <f t="shared" si="6"/>
        <v>215</v>
      </c>
      <c r="P9" s="27">
        <f t="shared" si="7"/>
        <v>574</v>
      </c>
      <c r="Q9" s="22">
        <v>169</v>
      </c>
      <c r="R9" s="23">
        <f t="shared" si="8"/>
        <v>45</v>
      </c>
      <c r="S9" s="24">
        <f t="shared" si="9"/>
        <v>214</v>
      </c>
      <c r="T9" s="27">
        <f t="shared" si="10"/>
        <v>788</v>
      </c>
      <c r="U9" s="22">
        <v>128</v>
      </c>
      <c r="V9" s="23">
        <f t="shared" si="11"/>
        <v>45</v>
      </c>
      <c r="W9" s="24">
        <f t="shared" si="12"/>
        <v>173</v>
      </c>
      <c r="X9" s="27">
        <f t="shared" si="13"/>
        <v>961</v>
      </c>
      <c r="Y9" s="22">
        <v>154</v>
      </c>
      <c r="Z9" s="23">
        <f t="shared" si="14"/>
        <v>45</v>
      </c>
      <c r="AA9" s="24">
        <f t="shared" si="15"/>
        <v>199</v>
      </c>
      <c r="AB9" s="25">
        <f t="shared" si="16"/>
        <v>1160</v>
      </c>
      <c r="AC9" s="51">
        <f t="shared" si="17"/>
        <v>890</v>
      </c>
      <c r="AD9" s="26">
        <f t="shared" si="18"/>
        <v>148.33333333333334</v>
      </c>
    </row>
    <row r="10" spans="1:30" ht="12.75">
      <c r="A10" s="19">
        <v>7</v>
      </c>
      <c r="B10" s="20" t="s">
        <v>166</v>
      </c>
      <c r="C10" s="20">
        <v>166</v>
      </c>
      <c r="D10" s="21">
        <v>30</v>
      </c>
      <c r="E10" s="28">
        <v>29</v>
      </c>
      <c r="F10" s="22">
        <v>130</v>
      </c>
      <c r="G10" s="23">
        <f t="shared" si="0"/>
        <v>30</v>
      </c>
      <c r="H10" s="24">
        <f t="shared" si="1"/>
        <v>160</v>
      </c>
      <c r="I10" s="22">
        <v>168</v>
      </c>
      <c r="J10" s="23">
        <f t="shared" si="2"/>
        <v>30</v>
      </c>
      <c r="K10" s="24">
        <f t="shared" si="3"/>
        <v>198</v>
      </c>
      <c r="L10" s="27">
        <f t="shared" si="4"/>
        <v>358</v>
      </c>
      <c r="M10" s="22">
        <v>157</v>
      </c>
      <c r="N10" s="23">
        <f t="shared" si="5"/>
        <v>30</v>
      </c>
      <c r="O10" s="24">
        <f t="shared" si="6"/>
        <v>187</v>
      </c>
      <c r="P10" s="27">
        <f t="shared" si="7"/>
        <v>545</v>
      </c>
      <c r="Q10" s="22">
        <v>190</v>
      </c>
      <c r="R10" s="23">
        <f t="shared" si="8"/>
        <v>30</v>
      </c>
      <c r="S10" s="24">
        <f t="shared" si="9"/>
        <v>220</v>
      </c>
      <c r="T10" s="27">
        <f t="shared" si="10"/>
        <v>765</v>
      </c>
      <c r="U10" s="22">
        <v>178</v>
      </c>
      <c r="V10" s="23">
        <f t="shared" si="11"/>
        <v>30</v>
      </c>
      <c r="W10" s="24">
        <f t="shared" si="12"/>
        <v>208</v>
      </c>
      <c r="X10" s="27">
        <f t="shared" si="13"/>
        <v>973</v>
      </c>
      <c r="Y10" s="22">
        <v>120</v>
      </c>
      <c r="Z10" s="23">
        <f t="shared" si="14"/>
        <v>30</v>
      </c>
      <c r="AA10" s="24">
        <f t="shared" si="15"/>
        <v>150</v>
      </c>
      <c r="AB10" s="25">
        <f t="shared" si="16"/>
        <v>1123</v>
      </c>
      <c r="AC10" s="51">
        <f t="shared" si="17"/>
        <v>943</v>
      </c>
      <c r="AD10" s="26">
        <f t="shared" si="18"/>
        <v>157.16666666666666</v>
      </c>
    </row>
    <row r="11" spans="1:30" ht="12.75">
      <c r="A11" s="19">
        <v>8</v>
      </c>
      <c r="B11" s="20" t="s">
        <v>118</v>
      </c>
      <c r="C11" s="20">
        <v>169</v>
      </c>
      <c r="D11" s="21">
        <v>27</v>
      </c>
      <c r="E11" s="28">
        <v>21</v>
      </c>
      <c r="F11" s="22">
        <v>173</v>
      </c>
      <c r="G11" s="23">
        <f t="shared" si="0"/>
        <v>27</v>
      </c>
      <c r="H11" s="24">
        <f t="shared" si="1"/>
        <v>200</v>
      </c>
      <c r="I11" s="22">
        <v>152</v>
      </c>
      <c r="J11" s="23">
        <f t="shared" si="2"/>
        <v>27</v>
      </c>
      <c r="K11" s="24">
        <f t="shared" si="3"/>
        <v>179</v>
      </c>
      <c r="L11" s="27">
        <f t="shared" si="4"/>
        <v>379</v>
      </c>
      <c r="M11" s="22">
        <v>195</v>
      </c>
      <c r="N11" s="23">
        <f t="shared" si="5"/>
        <v>27</v>
      </c>
      <c r="O11" s="24">
        <f t="shared" si="6"/>
        <v>222</v>
      </c>
      <c r="P11" s="27">
        <f t="shared" si="7"/>
        <v>601</v>
      </c>
      <c r="Q11" s="22">
        <v>148</v>
      </c>
      <c r="R11" s="23">
        <f t="shared" si="8"/>
        <v>27</v>
      </c>
      <c r="S11" s="24">
        <f t="shared" si="9"/>
        <v>175</v>
      </c>
      <c r="T11" s="27">
        <f t="shared" si="10"/>
        <v>776</v>
      </c>
      <c r="U11" s="22">
        <v>134</v>
      </c>
      <c r="V11" s="23">
        <f t="shared" si="11"/>
        <v>27</v>
      </c>
      <c r="W11" s="24">
        <f t="shared" si="12"/>
        <v>161</v>
      </c>
      <c r="X11" s="27">
        <f t="shared" si="13"/>
        <v>937</v>
      </c>
      <c r="Y11" s="22">
        <v>145</v>
      </c>
      <c r="Z11" s="23">
        <f t="shared" si="14"/>
        <v>27</v>
      </c>
      <c r="AA11" s="24">
        <f t="shared" si="15"/>
        <v>172</v>
      </c>
      <c r="AB11" s="25">
        <f t="shared" si="16"/>
        <v>1109</v>
      </c>
      <c r="AC11" s="51">
        <f t="shared" si="17"/>
        <v>947</v>
      </c>
      <c r="AD11" s="26">
        <f t="shared" si="18"/>
        <v>157.83333333333334</v>
      </c>
    </row>
    <row r="12" spans="1:30" ht="12.75">
      <c r="A12" s="19">
        <v>9</v>
      </c>
      <c r="B12" s="20" t="s">
        <v>114</v>
      </c>
      <c r="C12" s="20">
        <v>130</v>
      </c>
      <c r="D12" s="21">
        <v>63</v>
      </c>
      <c r="E12" s="28">
        <v>10</v>
      </c>
      <c r="F12" s="22">
        <v>143</v>
      </c>
      <c r="G12" s="23">
        <f t="shared" si="0"/>
        <v>63</v>
      </c>
      <c r="H12" s="24">
        <f t="shared" si="1"/>
        <v>206</v>
      </c>
      <c r="I12" s="22">
        <v>108</v>
      </c>
      <c r="J12" s="23">
        <f t="shared" si="2"/>
        <v>63</v>
      </c>
      <c r="K12" s="24">
        <f t="shared" si="3"/>
        <v>171</v>
      </c>
      <c r="L12" s="27">
        <f t="shared" si="4"/>
        <v>377</v>
      </c>
      <c r="M12" s="22">
        <v>105</v>
      </c>
      <c r="N12" s="23">
        <f t="shared" si="5"/>
        <v>63</v>
      </c>
      <c r="O12" s="24">
        <f t="shared" si="6"/>
        <v>168</v>
      </c>
      <c r="P12" s="27">
        <f t="shared" si="7"/>
        <v>545</v>
      </c>
      <c r="Q12" s="22">
        <v>113</v>
      </c>
      <c r="R12" s="23">
        <f t="shared" si="8"/>
        <v>63</v>
      </c>
      <c r="S12" s="24">
        <f t="shared" si="9"/>
        <v>176</v>
      </c>
      <c r="T12" s="27">
        <f t="shared" si="10"/>
        <v>721</v>
      </c>
      <c r="U12" s="22">
        <v>109</v>
      </c>
      <c r="V12" s="23">
        <f t="shared" si="11"/>
        <v>63</v>
      </c>
      <c r="W12" s="24">
        <f t="shared" si="12"/>
        <v>172</v>
      </c>
      <c r="X12" s="27">
        <f t="shared" si="13"/>
        <v>893</v>
      </c>
      <c r="Y12" s="22">
        <v>116</v>
      </c>
      <c r="Z12" s="23">
        <f t="shared" si="14"/>
        <v>63</v>
      </c>
      <c r="AA12" s="24">
        <f t="shared" si="15"/>
        <v>179</v>
      </c>
      <c r="AB12" s="25">
        <f t="shared" si="16"/>
        <v>1072</v>
      </c>
      <c r="AC12" s="51">
        <f t="shared" si="17"/>
        <v>694</v>
      </c>
      <c r="AD12" s="26">
        <f aca="true" t="shared" si="19" ref="AD12:AD23">AVERAGE(F12,I12,M12,Q12,U12,Y12)</f>
        <v>115.66666666666667</v>
      </c>
    </row>
    <row r="13" spans="1:30" ht="12.75">
      <c r="A13" s="19">
        <v>10</v>
      </c>
      <c r="B13" s="20" t="s">
        <v>112</v>
      </c>
      <c r="C13" s="20">
        <v>175</v>
      </c>
      <c r="D13" s="21">
        <v>22</v>
      </c>
      <c r="E13" s="28">
        <v>5</v>
      </c>
      <c r="F13" s="22">
        <v>144</v>
      </c>
      <c r="G13" s="23">
        <f t="shared" si="0"/>
        <v>22</v>
      </c>
      <c r="H13" s="24">
        <f t="shared" si="1"/>
        <v>166</v>
      </c>
      <c r="I13" s="22">
        <v>129</v>
      </c>
      <c r="J13" s="23">
        <f t="shared" si="2"/>
        <v>22</v>
      </c>
      <c r="K13" s="24">
        <f t="shared" si="3"/>
        <v>151</v>
      </c>
      <c r="L13" s="27">
        <f t="shared" si="4"/>
        <v>317</v>
      </c>
      <c r="M13" s="22">
        <v>103</v>
      </c>
      <c r="N13" s="23">
        <f t="shared" si="5"/>
        <v>22</v>
      </c>
      <c r="O13" s="24">
        <f t="shared" si="6"/>
        <v>125</v>
      </c>
      <c r="P13" s="27">
        <f t="shared" si="7"/>
        <v>442</v>
      </c>
      <c r="Q13" s="22">
        <v>179</v>
      </c>
      <c r="R13" s="23">
        <f t="shared" si="8"/>
        <v>22</v>
      </c>
      <c r="S13" s="24">
        <f t="shared" si="9"/>
        <v>201</v>
      </c>
      <c r="T13" s="27">
        <f t="shared" si="10"/>
        <v>643</v>
      </c>
      <c r="U13" s="22">
        <v>176</v>
      </c>
      <c r="V13" s="23">
        <f t="shared" si="11"/>
        <v>22</v>
      </c>
      <c r="W13" s="24">
        <f t="shared" si="12"/>
        <v>198</v>
      </c>
      <c r="X13" s="27">
        <f t="shared" si="13"/>
        <v>841</v>
      </c>
      <c r="Y13" s="22">
        <v>189</v>
      </c>
      <c r="Z13" s="23">
        <f t="shared" si="14"/>
        <v>22</v>
      </c>
      <c r="AA13" s="24">
        <f t="shared" si="15"/>
        <v>211</v>
      </c>
      <c r="AB13" s="25">
        <f t="shared" si="16"/>
        <v>1052</v>
      </c>
      <c r="AC13" s="51">
        <f t="shared" si="17"/>
        <v>920</v>
      </c>
      <c r="AD13" s="26">
        <f t="shared" si="19"/>
        <v>153.33333333333334</v>
      </c>
    </row>
    <row r="14" spans="1:32" ht="12.75">
      <c r="A14" s="19">
        <v>11</v>
      </c>
      <c r="B14" s="20" t="s">
        <v>115</v>
      </c>
      <c r="C14" s="20">
        <v>149</v>
      </c>
      <c r="D14" s="21">
        <v>45</v>
      </c>
      <c r="E14" s="28">
        <v>10</v>
      </c>
      <c r="F14" s="22">
        <v>118</v>
      </c>
      <c r="G14" s="23">
        <f t="shared" si="0"/>
        <v>45</v>
      </c>
      <c r="H14" s="24">
        <f t="shared" si="1"/>
        <v>163</v>
      </c>
      <c r="I14" s="22">
        <v>182</v>
      </c>
      <c r="J14" s="23">
        <f t="shared" si="2"/>
        <v>45</v>
      </c>
      <c r="K14" s="24">
        <f t="shared" si="3"/>
        <v>227</v>
      </c>
      <c r="L14" s="27">
        <f t="shared" si="4"/>
        <v>390</v>
      </c>
      <c r="M14" s="22">
        <v>128</v>
      </c>
      <c r="N14" s="23">
        <f t="shared" si="5"/>
        <v>45</v>
      </c>
      <c r="O14" s="24">
        <f t="shared" si="6"/>
        <v>173</v>
      </c>
      <c r="P14" s="27">
        <f t="shared" si="7"/>
        <v>563</v>
      </c>
      <c r="Q14" s="22">
        <v>126</v>
      </c>
      <c r="R14" s="23">
        <f t="shared" si="8"/>
        <v>45</v>
      </c>
      <c r="S14" s="24">
        <f t="shared" si="9"/>
        <v>171</v>
      </c>
      <c r="T14" s="27">
        <f t="shared" si="10"/>
        <v>734</v>
      </c>
      <c r="U14" s="22">
        <v>101</v>
      </c>
      <c r="V14" s="23">
        <f t="shared" si="11"/>
        <v>45</v>
      </c>
      <c r="W14" s="24">
        <f t="shared" si="12"/>
        <v>146</v>
      </c>
      <c r="X14" s="27">
        <f t="shared" si="13"/>
        <v>880</v>
      </c>
      <c r="Y14" s="22">
        <v>118</v>
      </c>
      <c r="Z14" s="23">
        <f t="shared" si="14"/>
        <v>45</v>
      </c>
      <c r="AA14" s="24">
        <f t="shared" si="15"/>
        <v>163</v>
      </c>
      <c r="AB14" s="25">
        <f t="shared" si="16"/>
        <v>1043</v>
      </c>
      <c r="AC14" s="51">
        <f t="shared" si="17"/>
        <v>773</v>
      </c>
      <c r="AD14" s="26">
        <f t="shared" si="19"/>
        <v>128.83333333333334</v>
      </c>
      <c r="AF14" s="47"/>
    </row>
    <row r="15" spans="1:30" ht="12.75">
      <c r="A15" s="19">
        <v>12</v>
      </c>
      <c r="B15" s="20" t="s">
        <v>119</v>
      </c>
      <c r="C15" s="20">
        <v>165</v>
      </c>
      <c r="D15" s="21">
        <v>31</v>
      </c>
      <c r="E15" s="28">
        <v>22</v>
      </c>
      <c r="F15" s="22">
        <v>129</v>
      </c>
      <c r="G15" s="23">
        <f t="shared" si="0"/>
        <v>31</v>
      </c>
      <c r="H15" s="24">
        <f t="shared" si="1"/>
        <v>160</v>
      </c>
      <c r="I15" s="22">
        <v>158</v>
      </c>
      <c r="J15" s="23">
        <f t="shared" si="2"/>
        <v>31</v>
      </c>
      <c r="K15" s="24">
        <f t="shared" si="3"/>
        <v>189</v>
      </c>
      <c r="L15" s="27">
        <f t="shared" si="4"/>
        <v>349</v>
      </c>
      <c r="M15" s="22">
        <v>112</v>
      </c>
      <c r="N15" s="23">
        <f t="shared" si="5"/>
        <v>31</v>
      </c>
      <c r="O15" s="24">
        <f t="shared" si="6"/>
        <v>143</v>
      </c>
      <c r="P15" s="27">
        <f t="shared" si="7"/>
        <v>492</v>
      </c>
      <c r="Q15" s="22">
        <v>146</v>
      </c>
      <c r="R15" s="23">
        <f t="shared" si="8"/>
        <v>31</v>
      </c>
      <c r="S15" s="24">
        <f t="shared" si="9"/>
        <v>177</v>
      </c>
      <c r="T15" s="27">
        <f t="shared" si="10"/>
        <v>669</v>
      </c>
      <c r="U15" s="22">
        <v>146</v>
      </c>
      <c r="V15" s="23">
        <f t="shared" si="11"/>
        <v>31</v>
      </c>
      <c r="W15" s="24">
        <f t="shared" si="12"/>
        <v>177</v>
      </c>
      <c r="X15" s="27">
        <f t="shared" si="13"/>
        <v>846</v>
      </c>
      <c r="Y15" s="22">
        <v>164</v>
      </c>
      <c r="Z15" s="23">
        <f t="shared" si="14"/>
        <v>31</v>
      </c>
      <c r="AA15" s="24">
        <f t="shared" si="15"/>
        <v>195</v>
      </c>
      <c r="AB15" s="25">
        <f t="shared" si="16"/>
        <v>1041</v>
      </c>
      <c r="AC15" s="51">
        <f t="shared" si="17"/>
        <v>855</v>
      </c>
      <c r="AD15" s="26">
        <f t="shared" si="19"/>
        <v>142.5</v>
      </c>
    </row>
    <row r="16" spans="1:30" ht="12.75">
      <c r="A16" s="19">
        <v>13</v>
      </c>
      <c r="B16" s="20" t="s">
        <v>111</v>
      </c>
      <c r="C16" s="20">
        <v>161</v>
      </c>
      <c r="D16" s="21">
        <v>35</v>
      </c>
      <c r="E16" s="28">
        <v>4</v>
      </c>
      <c r="F16" s="22">
        <v>160</v>
      </c>
      <c r="G16" s="23">
        <f t="shared" si="0"/>
        <v>35</v>
      </c>
      <c r="H16" s="24">
        <f t="shared" si="1"/>
        <v>195</v>
      </c>
      <c r="I16" s="22">
        <v>135</v>
      </c>
      <c r="J16" s="23">
        <f t="shared" si="2"/>
        <v>35</v>
      </c>
      <c r="K16" s="24">
        <f t="shared" si="3"/>
        <v>170</v>
      </c>
      <c r="L16" s="27">
        <f t="shared" si="4"/>
        <v>365</v>
      </c>
      <c r="M16" s="22">
        <v>148</v>
      </c>
      <c r="N16" s="23">
        <f t="shared" si="5"/>
        <v>35</v>
      </c>
      <c r="O16" s="24">
        <f t="shared" si="6"/>
        <v>183</v>
      </c>
      <c r="P16" s="27">
        <f t="shared" si="7"/>
        <v>548</v>
      </c>
      <c r="Q16" s="22">
        <v>125</v>
      </c>
      <c r="R16" s="23">
        <f t="shared" si="8"/>
        <v>35</v>
      </c>
      <c r="S16" s="24">
        <f t="shared" si="9"/>
        <v>160</v>
      </c>
      <c r="T16" s="27">
        <f t="shared" si="10"/>
        <v>708</v>
      </c>
      <c r="U16" s="22">
        <v>102</v>
      </c>
      <c r="V16" s="23">
        <f t="shared" si="11"/>
        <v>35</v>
      </c>
      <c r="W16" s="24">
        <f t="shared" si="12"/>
        <v>137</v>
      </c>
      <c r="X16" s="27">
        <f t="shared" si="13"/>
        <v>845</v>
      </c>
      <c r="Y16" s="22">
        <v>137</v>
      </c>
      <c r="Z16" s="23">
        <f t="shared" si="14"/>
        <v>35</v>
      </c>
      <c r="AA16" s="24">
        <f t="shared" si="15"/>
        <v>172</v>
      </c>
      <c r="AB16" s="25">
        <f t="shared" si="16"/>
        <v>1017</v>
      </c>
      <c r="AC16" s="51">
        <f t="shared" si="17"/>
        <v>807</v>
      </c>
      <c r="AD16" s="26">
        <f t="shared" si="19"/>
        <v>134.5</v>
      </c>
    </row>
    <row r="17" spans="1:30" ht="12.75">
      <c r="A17" s="19">
        <v>14</v>
      </c>
      <c r="B17" s="20" t="s">
        <v>164</v>
      </c>
      <c r="C17" s="20">
        <v>191</v>
      </c>
      <c r="D17" s="21">
        <v>8</v>
      </c>
      <c r="E17" s="28">
        <v>6</v>
      </c>
      <c r="F17" s="22">
        <v>174</v>
      </c>
      <c r="G17" s="23">
        <f t="shared" si="0"/>
        <v>8</v>
      </c>
      <c r="H17" s="24">
        <f t="shared" si="1"/>
        <v>182</v>
      </c>
      <c r="I17" s="22">
        <v>158</v>
      </c>
      <c r="J17" s="23">
        <f t="shared" si="2"/>
        <v>8</v>
      </c>
      <c r="K17" s="24">
        <f t="shared" si="3"/>
        <v>166</v>
      </c>
      <c r="L17" s="27">
        <f t="shared" si="4"/>
        <v>348</v>
      </c>
      <c r="M17" s="22">
        <v>151</v>
      </c>
      <c r="N17" s="23">
        <f t="shared" si="5"/>
        <v>8</v>
      </c>
      <c r="O17" s="24">
        <f t="shared" si="6"/>
        <v>159</v>
      </c>
      <c r="P17" s="27">
        <f t="shared" si="7"/>
        <v>507</v>
      </c>
      <c r="Q17" s="22">
        <v>150</v>
      </c>
      <c r="R17" s="23">
        <f t="shared" si="8"/>
        <v>8</v>
      </c>
      <c r="S17" s="24">
        <f t="shared" si="9"/>
        <v>158</v>
      </c>
      <c r="T17" s="27">
        <f t="shared" si="10"/>
        <v>665</v>
      </c>
      <c r="U17" s="22">
        <v>181</v>
      </c>
      <c r="V17" s="23">
        <f t="shared" si="11"/>
        <v>8</v>
      </c>
      <c r="W17" s="24">
        <f t="shared" si="12"/>
        <v>189</v>
      </c>
      <c r="X17" s="27">
        <f t="shared" si="13"/>
        <v>854</v>
      </c>
      <c r="Y17" s="22">
        <v>148</v>
      </c>
      <c r="Z17" s="23">
        <f t="shared" si="14"/>
        <v>8</v>
      </c>
      <c r="AA17" s="24">
        <f t="shared" si="15"/>
        <v>156</v>
      </c>
      <c r="AB17" s="25">
        <f t="shared" si="16"/>
        <v>1010</v>
      </c>
      <c r="AC17" s="51">
        <f t="shared" si="17"/>
        <v>962</v>
      </c>
      <c r="AD17" s="26">
        <f t="shared" si="19"/>
        <v>160.33333333333334</v>
      </c>
    </row>
    <row r="18" spans="1:30" ht="12.75">
      <c r="A18" s="19">
        <v>15</v>
      </c>
      <c r="B18" s="20" t="s">
        <v>141</v>
      </c>
      <c r="C18" s="20">
        <v>155</v>
      </c>
      <c r="D18" s="21">
        <v>40</v>
      </c>
      <c r="E18" s="28">
        <v>25</v>
      </c>
      <c r="F18" s="22">
        <v>120</v>
      </c>
      <c r="G18" s="23">
        <f t="shared" si="0"/>
        <v>40</v>
      </c>
      <c r="H18" s="24">
        <f t="shared" si="1"/>
        <v>160</v>
      </c>
      <c r="I18" s="22">
        <v>130</v>
      </c>
      <c r="J18" s="23">
        <f t="shared" si="2"/>
        <v>40</v>
      </c>
      <c r="K18" s="24">
        <f t="shared" si="3"/>
        <v>170</v>
      </c>
      <c r="L18" s="27">
        <f t="shared" si="4"/>
        <v>330</v>
      </c>
      <c r="M18" s="22">
        <v>108</v>
      </c>
      <c r="N18" s="23">
        <f t="shared" si="5"/>
        <v>40</v>
      </c>
      <c r="O18" s="24">
        <f t="shared" si="6"/>
        <v>148</v>
      </c>
      <c r="P18" s="27">
        <f t="shared" si="7"/>
        <v>478</v>
      </c>
      <c r="Q18" s="22">
        <v>125</v>
      </c>
      <c r="R18" s="23">
        <f t="shared" si="8"/>
        <v>40</v>
      </c>
      <c r="S18" s="24">
        <f t="shared" si="9"/>
        <v>165</v>
      </c>
      <c r="T18" s="27">
        <f t="shared" si="10"/>
        <v>643</v>
      </c>
      <c r="U18" s="22">
        <v>147</v>
      </c>
      <c r="V18" s="23">
        <f t="shared" si="11"/>
        <v>40</v>
      </c>
      <c r="W18" s="24">
        <f t="shared" si="12"/>
        <v>187</v>
      </c>
      <c r="X18" s="27">
        <f t="shared" si="13"/>
        <v>830</v>
      </c>
      <c r="Y18" s="22">
        <v>132</v>
      </c>
      <c r="Z18" s="23">
        <f t="shared" si="14"/>
        <v>40</v>
      </c>
      <c r="AA18" s="24">
        <f t="shared" si="15"/>
        <v>172</v>
      </c>
      <c r="AB18" s="25">
        <f t="shared" si="16"/>
        <v>1002</v>
      </c>
      <c r="AC18" s="51">
        <f t="shared" si="17"/>
        <v>762</v>
      </c>
      <c r="AD18" s="26">
        <f t="shared" si="19"/>
        <v>127</v>
      </c>
    </row>
    <row r="19" spans="1:30" ht="12.75">
      <c r="A19" s="19">
        <v>16</v>
      </c>
      <c r="B19" s="20" t="s">
        <v>116</v>
      </c>
      <c r="C19" s="20">
        <v>181</v>
      </c>
      <c r="D19" s="21">
        <v>17</v>
      </c>
      <c r="E19" s="28">
        <v>15</v>
      </c>
      <c r="F19" s="22">
        <v>109</v>
      </c>
      <c r="G19" s="23">
        <f t="shared" si="0"/>
        <v>17</v>
      </c>
      <c r="H19" s="24">
        <f t="shared" si="1"/>
        <v>126</v>
      </c>
      <c r="I19" s="22">
        <v>142</v>
      </c>
      <c r="J19" s="23">
        <f t="shared" si="2"/>
        <v>17</v>
      </c>
      <c r="K19" s="24">
        <f t="shared" si="3"/>
        <v>159</v>
      </c>
      <c r="L19" s="27">
        <f t="shared" si="4"/>
        <v>285</v>
      </c>
      <c r="M19" s="22">
        <v>133</v>
      </c>
      <c r="N19" s="23">
        <f t="shared" si="5"/>
        <v>17</v>
      </c>
      <c r="O19" s="24">
        <f t="shared" si="6"/>
        <v>150</v>
      </c>
      <c r="P19" s="27">
        <f t="shared" si="7"/>
        <v>435</v>
      </c>
      <c r="Q19" s="22">
        <v>152</v>
      </c>
      <c r="R19" s="23">
        <f t="shared" si="8"/>
        <v>17</v>
      </c>
      <c r="S19" s="24">
        <f t="shared" si="9"/>
        <v>169</v>
      </c>
      <c r="T19" s="27">
        <f t="shared" si="10"/>
        <v>604</v>
      </c>
      <c r="U19" s="22">
        <v>161</v>
      </c>
      <c r="V19" s="23">
        <f t="shared" si="11"/>
        <v>17</v>
      </c>
      <c r="W19" s="24">
        <f t="shared" si="12"/>
        <v>178</v>
      </c>
      <c r="X19" s="27">
        <f t="shared" si="13"/>
        <v>782</v>
      </c>
      <c r="Y19" s="22">
        <v>188</v>
      </c>
      <c r="Z19" s="23">
        <f t="shared" si="14"/>
        <v>17</v>
      </c>
      <c r="AA19" s="24">
        <f t="shared" si="15"/>
        <v>205</v>
      </c>
      <c r="AB19" s="25">
        <f t="shared" si="16"/>
        <v>987</v>
      </c>
      <c r="AC19" s="51">
        <f t="shared" si="17"/>
        <v>885</v>
      </c>
      <c r="AD19" s="26">
        <f t="shared" si="19"/>
        <v>147.5</v>
      </c>
    </row>
    <row r="20" spans="1:30" ht="12.75">
      <c r="A20" s="19">
        <v>17</v>
      </c>
      <c r="B20" s="20" t="s">
        <v>113</v>
      </c>
      <c r="C20" s="20">
        <v>171</v>
      </c>
      <c r="D20" s="21">
        <v>26</v>
      </c>
      <c r="E20" s="28">
        <v>8</v>
      </c>
      <c r="F20" s="22">
        <v>159</v>
      </c>
      <c r="G20" s="23">
        <f t="shared" si="0"/>
        <v>26</v>
      </c>
      <c r="H20" s="24">
        <f t="shared" si="1"/>
        <v>185</v>
      </c>
      <c r="I20" s="22">
        <v>142</v>
      </c>
      <c r="J20" s="23">
        <f t="shared" si="2"/>
        <v>26</v>
      </c>
      <c r="K20" s="24">
        <f t="shared" si="3"/>
        <v>168</v>
      </c>
      <c r="L20" s="27">
        <f t="shared" si="4"/>
        <v>353</v>
      </c>
      <c r="M20" s="22">
        <v>111</v>
      </c>
      <c r="N20" s="23">
        <f t="shared" si="5"/>
        <v>26</v>
      </c>
      <c r="O20" s="24">
        <f t="shared" si="6"/>
        <v>137</v>
      </c>
      <c r="P20" s="27">
        <f t="shared" si="7"/>
        <v>490</v>
      </c>
      <c r="Q20" s="22">
        <v>104</v>
      </c>
      <c r="R20" s="23">
        <f t="shared" si="8"/>
        <v>26</v>
      </c>
      <c r="S20" s="24">
        <f t="shared" si="9"/>
        <v>130</v>
      </c>
      <c r="T20" s="27">
        <f t="shared" si="10"/>
        <v>620</v>
      </c>
      <c r="U20" s="22">
        <v>104</v>
      </c>
      <c r="V20" s="23">
        <f t="shared" si="11"/>
        <v>26</v>
      </c>
      <c r="W20" s="24">
        <f t="shared" si="12"/>
        <v>130</v>
      </c>
      <c r="X20" s="27">
        <f t="shared" si="13"/>
        <v>750</v>
      </c>
      <c r="Y20" s="22">
        <v>166</v>
      </c>
      <c r="Z20" s="23">
        <f t="shared" si="14"/>
        <v>26</v>
      </c>
      <c r="AA20" s="24">
        <f t="shared" si="15"/>
        <v>192</v>
      </c>
      <c r="AB20" s="25">
        <f t="shared" si="16"/>
        <v>942</v>
      </c>
      <c r="AC20" s="51">
        <f t="shared" si="17"/>
        <v>786</v>
      </c>
      <c r="AD20" s="26">
        <f t="shared" si="19"/>
        <v>131</v>
      </c>
    </row>
    <row r="21" spans="1:30" ht="12.75">
      <c r="A21" s="19">
        <v>18</v>
      </c>
      <c r="B21" s="20" t="s">
        <v>122</v>
      </c>
      <c r="C21" s="20">
        <v>175</v>
      </c>
      <c r="D21" s="21">
        <v>22</v>
      </c>
      <c r="E21" s="28">
        <v>25</v>
      </c>
      <c r="F21" s="22">
        <v>119</v>
      </c>
      <c r="G21" s="23">
        <f t="shared" si="0"/>
        <v>22</v>
      </c>
      <c r="H21" s="24">
        <f t="shared" si="1"/>
        <v>141</v>
      </c>
      <c r="I21" s="22">
        <v>153</v>
      </c>
      <c r="J21" s="23">
        <f t="shared" si="2"/>
        <v>22</v>
      </c>
      <c r="K21" s="24">
        <f t="shared" si="3"/>
        <v>175</v>
      </c>
      <c r="L21" s="27">
        <f t="shared" si="4"/>
        <v>316</v>
      </c>
      <c r="M21" s="22">
        <v>159</v>
      </c>
      <c r="N21" s="23">
        <f t="shared" si="5"/>
        <v>22</v>
      </c>
      <c r="O21" s="24">
        <f t="shared" si="6"/>
        <v>181</v>
      </c>
      <c r="P21" s="27">
        <f t="shared" si="7"/>
        <v>497</v>
      </c>
      <c r="Q21" s="22">
        <v>139</v>
      </c>
      <c r="R21" s="23">
        <f t="shared" si="8"/>
        <v>22</v>
      </c>
      <c r="S21" s="24">
        <f t="shared" si="9"/>
        <v>161</v>
      </c>
      <c r="T21" s="27">
        <f t="shared" si="10"/>
        <v>658</v>
      </c>
      <c r="U21" s="22">
        <v>122</v>
      </c>
      <c r="V21" s="23">
        <f t="shared" si="11"/>
        <v>22</v>
      </c>
      <c r="W21" s="24">
        <f t="shared" si="12"/>
        <v>144</v>
      </c>
      <c r="X21" s="27">
        <f t="shared" si="13"/>
        <v>802</v>
      </c>
      <c r="Y21" s="22">
        <v>84</v>
      </c>
      <c r="Z21" s="23">
        <f t="shared" si="14"/>
        <v>22</v>
      </c>
      <c r="AA21" s="24">
        <f t="shared" si="15"/>
        <v>106</v>
      </c>
      <c r="AB21" s="25">
        <f t="shared" si="16"/>
        <v>908</v>
      </c>
      <c r="AC21" s="51">
        <f t="shared" si="17"/>
        <v>776</v>
      </c>
      <c r="AD21" s="26">
        <f t="shared" si="19"/>
        <v>129.33333333333334</v>
      </c>
    </row>
    <row r="22" spans="1:30" ht="12.75">
      <c r="A22" s="19">
        <v>19</v>
      </c>
      <c r="B22" s="20" t="s">
        <v>124</v>
      </c>
      <c r="C22" s="20">
        <v>170</v>
      </c>
      <c r="D22" s="21">
        <v>27</v>
      </c>
      <c r="E22" s="28">
        <v>29</v>
      </c>
      <c r="F22" s="22">
        <v>115</v>
      </c>
      <c r="G22" s="23">
        <f t="shared" si="0"/>
        <v>27</v>
      </c>
      <c r="H22" s="24">
        <f t="shared" si="1"/>
        <v>142</v>
      </c>
      <c r="I22" s="22">
        <v>140</v>
      </c>
      <c r="J22" s="23">
        <f t="shared" si="2"/>
        <v>27</v>
      </c>
      <c r="K22" s="24">
        <f t="shared" si="3"/>
        <v>167</v>
      </c>
      <c r="L22" s="27">
        <f t="shared" si="4"/>
        <v>309</v>
      </c>
      <c r="M22" s="22">
        <v>120</v>
      </c>
      <c r="N22" s="23">
        <f t="shared" si="5"/>
        <v>27</v>
      </c>
      <c r="O22" s="24">
        <f t="shared" si="6"/>
        <v>147</v>
      </c>
      <c r="P22" s="27">
        <f t="shared" si="7"/>
        <v>456</v>
      </c>
      <c r="Q22" s="22">
        <v>127</v>
      </c>
      <c r="R22" s="23">
        <f t="shared" si="8"/>
        <v>27</v>
      </c>
      <c r="S22" s="24">
        <f t="shared" si="9"/>
        <v>154</v>
      </c>
      <c r="T22" s="27">
        <f t="shared" si="10"/>
        <v>610</v>
      </c>
      <c r="U22" s="22">
        <v>102</v>
      </c>
      <c r="V22" s="23">
        <f t="shared" si="11"/>
        <v>27</v>
      </c>
      <c r="W22" s="24">
        <f t="shared" si="12"/>
        <v>129</v>
      </c>
      <c r="X22" s="27">
        <f t="shared" si="13"/>
        <v>739</v>
      </c>
      <c r="Y22" s="22">
        <v>138</v>
      </c>
      <c r="Z22" s="23">
        <f t="shared" si="14"/>
        <v>27</v>
      </c>
      <c r="AA22" s="24">
        <f t="shared" si="15"/>
        <v>165</v>
      </c>
      <c r="AB22" s="25">
        <f t="shared" si="16"/>
        <v>904</v>
      </c>
      <c r="AC22" s="51">
        <f t="shared" si="17"/>
        <v>742</v>
      </c>
      <c r="AD22" s="26">
        <f t="shared" si="19"/>
        <v>123.66666666666667</v>
      </c>
    </row>
    <row r="23" spans="1:30" ht="12.75">
      <c r="A23" s="19">
        <v>20</v>
      </c>
      <c r="B23" s="20" t="s">
        <v>110</v>
      </c>
      <c r="C23" s="20">
        <v>185</v>
      </c>
      <c r="D23" s="21">
        <v>13</v>
      </c>
      <c r="E23" s="28">
        <v>3</v>
      </c>
      <c r="F23" s="22">
        <v>110</v>
      </c>
      <c r="G23" s="23">
        <f t="shared" si="0"/>
        <v>13</v>
      </c>
      <c r="H23" s="24">
        <f t="shared" si="1"/>
        <v>123</v>
      </c>
      <c r="I23" s="22">
        <v>118</v>
      </c>
      <c r="J23" s="23">
        <f t="shared" si="2"/>
        <v>13</v>
      </c>
      <c r="K23" s="24">
        <f t="shared" si="3"/>
        <v>131</v>
      </c>
      <c r="L23" s="27">
        <f t="shared" si="4"/>
        <v>254</v>
      </c>
      <c r="M23" s="22">
        <v>124</v>
      </c>
      <c r="N23" s="23">
        <f t="shared" si="5"/>
        <v>13</v>
      </c>
      <c r="O23" s="24">
        <f t="shared" si="6"/>
        <v>137</v>
      </c>
      <c r="P23" s="27">
        <f t="shared" si="7"/>
        <v>391</v>
      </c>
      <c r="Q23" s="22">
        <v>155</v>
      </c>
      <c r="R23" s="23">
        <f t="shared" si="8"/>
        <v>13</v>
      </c>
      <c r="S23" s="24">
        <f t="shared" si="9"/>
        <v>168</v>
      </c>
      <c r="T23" s="27">
        <f t="shared" si="10"/>
        <v>559</v>
      </c>
      <c r="U23" s="22">
        <v>161</v>
      </c>
      <c r="V23" s="23">
        <f t="shared" si="11"/>
        <v>13</v>
      </c>
      <c r="W23" s="24">
        <f t="shared" si="12"/>
        <v>174</v>
      </c>
      <c r="X23" s="27">
        <f t="shared" si="13"/>
        <v>733</v>
      </c>
      <c r="Y23" s="22">
        <v>128</v>
      </c>
      <c r="Z23" s="23">
        <f t="shared" si="14"/>
        <v>13</v>
      </c>
      <c r="AA23" s="24">
        <f t="shared" si="15"/>
        <v>141</v>
      </c>
      <c r="AB23" s="25">
        <f t="shared" si="16"/>
        <v>874</v>
      </c>
      <c r="AC23" s="51">
        <f t="shared" si="17"/>
        <v>796</v>
      </c>
      <c r="AD23" s="26">
        <f t="shared" si="19"/>
        <v>132.66666666666666</v>
      </c>
    </row>
  </sheetData>
  <sheetProtection/>
  <mergeCells count="3">
    <mergeCell ref="A1:B1"/>
    <mergeCell ref="F1:Y1"/>
    <mergeCell ref="Z1:AD1"/>
  </mergeCells>
  <printOptions/>
  <pageMargins left="0.75" right="0.75" top="1" bottom="1" header="0.5" footer="0.5"/>
  <pageSetup horizontalDpi="300" verticalDpi="3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showZeros="0" zoomScalePageLayoutView="0" workbookViewId="0" topLeftCell="A1">
      <selection activeCell="F13" sqref="F13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ht="15">
      <c r="B1" s="2" t="s">
        <v>167</v>
      </c>
    </row>
    <row r="2" ht="15.75" thickBot="1"/>
    <row r="3" spans="1:8" ht="15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144</v>
      </c>
      <c r="C4" s="48">
        <v>11</v>
      </c>
      <c r="D4" s="9">
        <v>143</v>
      </c>
      <c r="E4" s="9">
        <v>156</v>
      </c>
      <c r="F4" s="9">
        <v>169</v>
      </c>
      <c r="G4" s="10">
        <f>SUM(D4:F4)</f>
        <v>468</v>
      </c>
      <c r="H4" s="11">
        <f>AVERAGE(D4:F4)</f>
        <v>156</v>
      </c>
    </row>
    <row r="5" spans="1:8" ht="15">
      <c r="A5" s="6">
        <v>2</v>
      </c>
      <c r="B5" s="7" t="s">
        <v>109</v>
      </c>
      <c r="C5" s="48">
        <v>3</v>
      </c>
      <c r="D5" s="9">
        <v>142</v>
      </c>
      <c r="E5" s="9">
        <v>152</v>
      </c>
      <c r="F5" s="9">
        <v>157</v>
      </c>
      <c r="G5" s="10">
        <f>SUM(D5:F5)</f>
        <v>451</v>
      </c>
      <c r="H5" s="11">
        <f>AVERAGE(D5:F5)</f>
        <v>150.33333333333334</v>
      </c>
    </row>
    <row r="6" spans="1:8" ht="15">
      <c r="A6" s="6">
        <v>3</v>
      </c>
      <c r="B6" s="7" t="s">
        <v>117</v>
      </c>
      <c r="C6" s="48">
        <v>19</v>
      </c>
      <c r="D6" s="9">
        <v>128</v>
      </c>
      <c r="E6" s="9">
        <v>141</v>
      </c>
      <c r="F6" s="9">
        <v>170</v>
      </c>
      <c r="G6" s="10">
        <f>SUM(D6:F6)</f>
        <v>439</v>
      </c>
      <c r="H6" s="11">
        <f>AVERAGE(D6:F6)</f>
        <v>146.33333333333334</v>
      </c>
    </row>
    <row r="7" spans="1:8" ht="15">
      <c r="A7" s="6">
        <v>4</v>
      </c>
      <c r="B7" s="7" t="s">
        <v>81</v>
      </c>
      <c r="C7" s="48">
        <v>18</v>
      </c>
      <c r="D7" s="9">
        <v>164</v>
      </c>
      <c r="E7" s="9">
        <v>124</v>
      </c>
      <c r="F7" s="9">
        <v>150</v>
      </c>
      <c r="G7" s="10">
        <f>SUM(D7:F7)</f>
        <v>438</v>
      </c>
      <c r="H7" s="11">
        <f>AVERAGE(D7:F7)</f>
        <v>146</v>
      </c>
    </row>
    <row r="8" spans="1:8" ht="15">
      <c r="A8" s="6">
        <v>5</v>
      </c>
      <c r="B8" s="7" t="s">
        <v>141</v>
      </c>
      <c r="C8" s="48">
        <v>25</v>
      </c>
      <c r="D8" s="9">
        <v>120</v>
      </c>
      <c r="E8" s="9">
        <v>130</v>
      </c>
      <c r="F8" s="9">
        <v>108</v>
      </c>
      <c r="G8" s="10">
        <f>SUM(D8:F8)</f>
        <v>358</v>
      </c>
      <c r="H8" s="11">
        <f>AVERAGE(D8:F8)</f>
        <v>119.33333333333333</v>
      </c>
    </row>
    <row r="10" spans="1:8" ht="15">
      <c r="A10" s="90" t="s">
        <v>168</v>
      </c>
      <c r="B10" s="89"/>
      <c r="D10" s="91"/>
      <c r="E10" s="89"/>
      <c r="F10" s="89"/>
      <c r="G10" s="92"/>
      <c r="H10" s="92"/>
    </row>
    <row r="11" ht="15.75" thickBot="1"/>
    <row r="12" spans="1:8" ht="15.75">
      <c r="A12" s="4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5" t="s">
        <v>9</v>
      </c>
      <c r="H12" s="5" t="s">
        <v>10</v>
      </c>
    </row>
    <row r="13" spans="1:8" ht="15">
      <c r="A13" s="6">
        <v>1</v>
      </c>
      <c r="B13" s="7" t="s">
        <v>73</v>
      </c>
      <c r="C13" s="78">
        <v>13</v>
      </c>
      <c r="D13" s="9">
        <v>172</v>
      </c>
      <c r="E13" s="9">
        <v>145</v>
      </c>
      <c r="F13" s="9">
        <v>168</v>
      </c>
      <c r="G13" s="10">
        <f aca="true" t="shared" si="0" ref="G13:G19">SUM(D13:F13)</f>
        <v>485</v>
      </c>
      <c r="H13" s="11">
        <f aca="true" t="shared" si="1" ref="H13:H19">AVERAGE(D13:F13)</f>
        <v>161.66666666666666</v>
      </c>
    </row>
    <row r="14" spans="1:8" ht="15">
      <c r="A14" s="6">
        <v>2</v>
      </c>
      <c r="B14" s="7" t="s">
        <v>166</v>
      </c>
      <c r="C14" s="78">
        <v>29</v>
      </c>
      <c r="D14" s="9">
        <v>130</v>
      </c>
      <c r="E14" s="9">
        <v>168</v>
      </c>
      <c r="F14" s="9">
        <v>157</v>
      </c>
      <c r="G14" s="10">
        <f t="shared" si="0"/>
        <v>455</v>
      </c>
      <c r="H14" s="11">
        <f t="shared" si="1"/>
        <v>151.66666666666666</v>
      </c>
    </row>
    <row r="15" spans="1:8" ht="15">
      <c r="A15" s="6">
        <v>3</v>
      </c>
      <c r="B15" s="7" t="s">
        <v>143</v>
      </c>
      <c r="C15" s="78">
        <v>5</v>
      </c>
      <c r="D15" s="9">
        <v>132</v>
      </c>
      <c r="E15" s="9">
        <v>150</v>
      </c>
      <c r="F15" s="9">
        <v>157</v>
      </c>
      <c r="G15" s="10">
        <f t="shared" si="0"/>
        <v>439</v>
      </c>
      <c r="H15" s="11">
        <f t="shared" si="1"/>
        <v>146.33333333333334</v>
      </c>
    </row>
    <row r="16" spans="1:8" ht="15">
      <c r="A16" s="6">
        <v>4</v>
      </c>
      <c r="B16" s="7" t="s">
        <v>131</v>
      </c>
      <c r="C16" s="78">
        <v>18</v>
      </c>
      <c r="D16" s="9">
        <v>169</v>
      </c>
      <c r="E16" s="9">
        <v>137</v>
      </c>
      <c r="F16" s="9">
        <v>133</v>
      </c>
      <c r="G16" s="10">
        <f t="shared" si="0"/>
        <v>439</v>
      </c>
      <c r="H16" s="11">
        <f t="shared" si="1"/>
        <v>146.33333333333334</v>
      </c>
    </row>
    <row r="17" spans="1:8" ht="15">
      <c r="A17" s="6">
        <v>5</v>
      </c>
      <c r="B17" s="7" t="s">
        <v>122</v>
      </c>
      <c r="C17" s="78">
        <v>25</v>
      </c>
      <c r="D17" s="9">
        <v>119</v>
      </c>
      <c r="E17" s="9">
        <v>153</v>
      </c>
      <c r="F17" s="9">
        <v>159</v>
      </c>
      <c r="G17" s="10">
        <f t="shared" si="0"/>
        <v>431</v>
      </c>
      <c r="H17" s="11">
        <f t="shared" si="1"/>
        <v>143.66666666666666</v>
      </c>
    </row>
    <row r="18" spans="1:8" ht="15">
      <c r="A18" s="6">
        <v>6</v>
      </c>
      <c r="B18" s="7" t="s">
        <v>145</v>
      </c>
      <c r="C18" s="78">
        <v>21</v>
      </c>
      <c r="D18" s="9">
        <v>115</v>
      </c>
      <c r="E18" s="9">
        <v>124</v>
      </c>
      <c r="F18" s="9">
        <v>137</v>
      </c>
      <c r="G18" s="10">
        <f t="shared" si="0"/>
        <v>376</v>
      </c>
      <c r="H18" s="11">
        <f t="shared" si="1"/>
        <v>125.33333333333333</v>
      </c>
    </row>
    <row r="19" spans="1:8" ht="15">
      <c r="A19" s="6">
        <v>7</v>
      </c>
      <c r="B19" s="7" t="s">
        <v>100</v>
      </c>
      <c r="C19" s="78">
        <v>11</v>
      </c>
      <c r="D19" s="9">
        <v>109</v>
      </c>
      <c r="E19" s="9">
        <v>124</v>
      </c>
      <c r="F19" s="9">
        <v>122</v>
      </c>
      <c r="G19" s="10">
        <f t="shared" si="0"/>
        <v>355</v>
      </c>
      <c r="H19" s="11">
        <f t="shared" si="1"/>
        <v>118.33333333333333</v>
      </c>
    </row>
  </sheetData>
  <sheetProtection/>
  <mergeCells count="3">
    <mergeCell ref="A10:B10"/>
    <mergeCell ref="D10:F10"/>
    <mergeCell ref="G10:H10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showZeros="0" zoomScalePageLayoutView="0" workbookViewId="0" topLeftCell="A1">
      <selection activeCell="B9" sqref="B9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90" t="s">
        <v>169</v>
      </c>
      <c r="B1" s="89"/>
      <c r="D1" s="91"/>
      <c r="E1" s="89"/>
      <c r="F1" s="89"/>
      <c r="G1" s="92"/>
      <c r="H1" s="92"/>
    </row>
    <row r="2" ht="15.75" thickBot="1"/>
    <row r="3" spans="1:8" ht="15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166</v>
      </c>
      <c r="C4" s="77">
        <v>29</v>
      </c>
      <c r="D4" s="9">
        <v>190</v>
      </c>
      <c r="E4" s="9">
        <v>178</v>
      </c>
      <c r="F4" s="9">
        <v>120</v>
      </c>
      <c r="G4" s="10">
        <f>SUM(D4:F4)</f>
        <v>488</v>
      </c>
      <c r="H4" s="11">
        <f>AVERAGE(D4:F4)</f>
        <v>162.66666666666666</v>
      </c>
    </row>
    <row r="5" spans="1:8" ht="15">
      <c r="A5" s="6">
        <v>2</v>
      </c>
      <c r="B5" s="7" t="s">
        <v>143</v>
      </c>
      <c r="C5" s="77">
        <v>5</v>
      </c>
      <c r="D5" s="9">
        <v>168</v>
      </c>
      <c r="E5" s="9">
        <v>181</v>
      </c>
      <c r="F5" s="9">
        <v>129</v>
      </c>
      <c r="G5" s="10">
        <f>SUM(D5:F5)</f>
        <v>478</v>
      </c>
      <c r="H5" s="11">
        <f>AVERAGE(D5:F5)</f>
        <v>159.33333333333334</v>
      </c>
    </row>
    <row r="6" spans="1:8" ht="15">
      <c r="A6" s="6">
        <v>3</v>
      </c>
      <c r="B6" s="7" t="s">
        <v>131</v>
      </c>
      <c r="C6" s="77">
        <v>18</v>
      </c>
      <c r="D6" s="9">
        <v>181</v>
      </c>
      <c r="E6" s="9">
        <v>129</v>
      </c>
      <c r="F6" s="9">
        <v>152</v>
      </c>
      <c r="G6" s="10">
        <f>SUM(D6:F6)</f>
        <v>462</v>
      </c>
      <c r="H6" s="11">
        <f>AVERAGE(D6:F6)</f>
        <v>154</v>
      </c>
    </row>
    <row r="7" spans="1:8" ht="15">
      <c r="A7" s="6">
        <v>4</v>
      </c>
      <c r="B7" s="7" t="s">
        <v>73</v>
      </c>
      <c r="C7" s="77">
        <v>13</v>
      </c>
      <c r="D7" s="9">
        <v>147</v>
      </c>
      <c r="E7" s="9">
        <v>152</v>
      </c>
      <c r="F7" s="9">
        <v>149</v>
      </c>
      <c r="G7" s="10">
        <f>SUM(D7:F7)</f>
        <v>448</v>
      </c>
      <c r="H7" s="11">
        <f>AVERAGE(D7:F7)</f>
        <v>149.33333333333334</v>
      </c>
    </row>
  </sheetData>
  <sheetProtection/>
  <mergeCells count="3">
    <mergeCell ref="A1:B1"/>
    <mergeCell ref="D1:F1"/>
    <mergeCell ref="G1:H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2"/>
  <sheetViews>
    <sheetView showZeros="0" zoomScalePageLayoutView="0" workbookViewId="0" topLeftCell="A1">
      <selection activeCell="B5" sqref="B5:B22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4" width="9.57421875" style="2" bestFit="1" customWidth="1"/>
    <col min="5" max="5" width="9.57421875" style="2" customWidth="1"/>
    <col min="6" max="7" width="9.57421875" style="2" bestFit="1" customWidth="1"/>
    <col min="8" max="8" width="11.140625" style="2" customWidth="1"/>
    <col min="9" max="9" width="11.140625" style="2" bestFit="1" customWidth="1"/>
    <col min="10" max="16384" width="9.140625" style="2" customWidth="1"/>
  </cols>
  <sheetData>
    <row r="2" spans="1:9" s="3" customFormat="1" ht="15.75">
      <c r="A2" s="90" t="s">
        <v>44</v>
      </c>
      <c r="B2" s="89"/>
      <c r="C2" s="2"/>
      <c r="D2" s="91"/>
      <c r="E2" s="91"/>
      <c r="F2" s="89"/>
      <c r="G2" s="89"/>
      <c r="H2" s="92"/>
      <c r="I2" s="92"/>
    </row>
    <row r="3" ht="15.75" thickBot="1"/>
    <row r="4" spans="1:9" ht="15.75">
      <c r="A4" s="4" t="s">
        <v>0</v>
      </c>
      <c r="B4" s="5" t="s">
        <v>1</v>
      </c>
      <c r="C4" s="5" t="s">
        <v>2</v>
      </c>
      <c r="D4" s="5" t="s">
        <v>45</v>
      </c>
      <c r="E4" s="5" t="s">
        <v>3</v>
      </c>
      <c r="F4" s="5" t="s">
        <v>4</v>
      </c>
      <c r="G4" s="5" t="s">
        <v>5</v>
      </c>
      <c r="H4" s="5" t="s">
        <v>9</v>
      </c>
      <c r="I4" s="5" t="s">
        <v>10</v>
      </c>
    </row>
    <row r="5" spans="1:9" ht="15">
      <c r="A5" s="6">
        <v>1</v>
      </c>
      <c r="B5" s="7" t="s">
        <v>87</v>
      </c>
      <c r="C5" s="8" t="s">
        <v>179</v>
      </c>
      <c r="D5" s="9">
        <v>1302</v>
      </c>
      <c r="E5" s="9">
        <v>235</v>
      </c>
      <c r="F5" s="9">
        <v>195</v>
      </c>
      <c r="G5" s="9">
        <v>223</v>
      </c>
      <c r="H5" s="10">
        <f aca="true" t="shared" si="0" ref="H5:H22">SUM(D5:G5)</f>
        <v>1955</v>
      </c>
      <c r="I5" s="11">
        <f>H5/9</f>
        <v>217.22222222222223</v>
      </c>
    </row>
    <row r="6" spans="1:9" ht="15">
      <c r="A6" s="6">
        <v>2</v>
      </c>
      <c r="B6" s="7" t="s">
        <v>65</v>
      </c>
      <c r="C6" s="8" t="s">
        <v>180</v>
      </c>
      <c r="D6" s="9">
        <v>1184</v>
      </c>
      <c r="E6" s="9">
        <v>257</v>
      </c>
      <c r="F6" s="9">
        <v>266</v>
      </c>
      <c r="G6" s="9">
        <v>163</v>
      </c>
      <c r="H6" s="10">
        <f t="shared" si="0"/>
        <v>1870</v>
      </c>
      <c r="I6" s="11">
        <f aca="true" t="shared" si="1" ref="I6:I22">H6/9</f>
        <v>207.77777777777777</v>
      </c>
    </row>
    <row r="7" spans="1:9" ht="15">
      <c r="A7" s="6">
        <v>3</v>
      </c>
      <c r="B7" s="7" t="s">
        <v>130</v>
      </c>
      <c r="C7" s="8" t="s">
        <v>183</v>
      </c>
      <c r="D7" s="9">
        <v>1166</v>
      </c>
      <c r="E7" s="9">
        <v>226</v>
      </c>
      <c r="F7" s="9">
        <v>216</v>
      </c>
      <c r="G7" s="9">
        <v>225</v>
      </c>
      <c r="H7" s="10">
        <f t="shared" si="0"/>
        <v>1833</v>
      </c>
      <c r="I7" s="11">
        <f t="shared" si="1"/>
        <v>203.66666666666666</v>
      </c>
    </row>
    <row r="8" spans="1:9" ht="15">
      <c r="A8" s="6">
        <v>4</v>
      </c>
      <c r="B8" s="7" t="s">
        <v>86</v>
      </c>
      <c r="C8" s="8" t="s">
        <v>182</v>
      </c>
      <c r="D8" s="9">
        <v>1168</v>
      </c>
      <c r="E8" s="9">
        <v>226</v>
      </c>
      <c r="F8" s="9">
        <v>213</v>
      </c>
      <c r="G8" s="9">
        <v>222</v>
      </c>
      <c r="H8" s="10">
        <f t="shared" si="0"/>
        <v>1829</v>
      </c>
      <c r="I8" s="11">
        <f t="shared" si="1"/>
        <v>203.22222222222223</v>
      </c>
    </row>
    <row r="9" spans="1:9" ht="15">
      <c r="A9" s="6">
        <v>5</v>
      </c>
      <c r="B9" s="7" t="s">
        <v>160</v>
      </c>
      <c r="C9" s="8" t="s">
        <v>181</v>
      </c>
      <c r="D9" s="9">
        <v>1170</v>
      </c>
      <c r="E9" s="9">
        <v>217</v>
      </c>
      <c r="F9" s="9">
        <v>236</v>
      </c>
      <c r="G9" s="9">
        <v>201</v>
      </c>
      <c r="H9" s="10">
        <f t="shared" si="0"/>
        <v>1824</v>
      </c>
      <c r="I9" s="11">
        <f t="shared" si="1"/>
        <v>202.66666666666666</v>
      </c>
    </row>
    <row r="10" spans="1:9" ht="15">
      <c r="A10" s="6">
        <v>6</v>
      </c>
      <c r="B10" s="7" t="s">
        <v>62</v>
      </c>
      <c r="C10" s="8" t="s">
        <v>185</v>
      </c>
      <c r="D10" s="9">
        <v>1162</v>
      </c>
      <c r="E10" s="9">
        <v>228</v>
      </c>
      <c r="F10" s="9">
        <v>170</v>
      </c>
      <c r="G10" s="9">
        <v>245</v>
      </c>
      <c r="H10" s="10">
        <f t="shared" si="0"/>
        <v>1805</v>
      </c>
      <c r="I10" s="11">
        <f t="shared" si="1"/>
        <v>200.55555555555554</v>
      </c>
    </row>
    <row r="11" spans="1:9" ht="15">
      <c r="A11" s="6">
        <v>7</v>
      </c>
      <c r="B11" s="7" t="s">
        <v>88</v>
      </c>
      <c r="C11" s="8" t="s">
        <v>187</v>
      </c>
      <c r="D11" s="9">
        <v>1158</v>
      </c>
      <c r="E11" s="9">
        <v>181</v>
      </c>
      <c r="F11" s="9">
        <v>216</v>
      </c>
      <c r="G11" s="9">
        <v>234</v>
      </c>
      <c r="H11" s="10">
        <f t="shared" si="0"/>
        <v>1789</v>
      </c>
      <c r="I11" s="11">
        <f t="shared" si="1"/>
        <v>198.77777777777777</v>
      </c>
    </row>
    <row r="12" spans="1:9" ht="15">
      <c r="A12" s="6">
        <v>8</v>
      </c>
      <c r="B12" s="7" t="s">
        <v>163</v>
      </c>
      <c r="C12" s="8" t="s">
        <v>184</v>
      </c>
      <c r="D12" s="9">
        <v>1164</v>
      </c>
      <c r="E12" s="9">
        <v>177</v>
      </c>
      <c r="F12" s="9">
        <v>256</v>
      </c>
      <c r="G12" s="9">
        <v>191</v>
      </c>
      <c r="H12" s="10">
        <f t="shared" si="0"/>
        <v>1788</v>
      </c>
      <c r="I12" s="11">
        <f t="shared" si="1"/>
        <v>198.66666666666666</v>
      </c>
    </row>
    <row r="13" spans="1:10" ht="15">
      <c r="A13" s="6">
        <v>9</v>
      </c>
      <c r="B13" s="7" t="s">
        <v>159</v>
      </c>
      <c r="C13" s="8" t="s">
        <v>191</v>
      </c>
      <c r="D13" s="9">
        <v>1148</v>
      </c>
      <c r="E13" s="9">
        <v>246</v>
      </c>
      <c r="F13" s="9">
        <v>204</v>
      </c>
      <c r="G13" s="9">
        <v>163</v>
      </c>
      <c r="H13" s="10">
        <f t="shared" si="0"/>
        <v>1761</v>
      </c>
      <c r="I13" s="11">
        <f t="shared" si="1"/>
        <v>195.66666666666666</v>
      </c>
      <c r="J13" s="2">
        <v>19</v>
      </c>
    </row>
    <row r="14" spans="1:10" ht="15">
      <c r="A14" s="6">
        <v>10</v>
      </c>
      <c r="B14" s="7" t="s">
        <v>128</v>
      </c>
      <c r="C14" s="8" t="s">
        <v>188</v>
      </c>
      <c r="D14" s="9">
        <v>1156</v>
      </c>
      <c r="E14" s="9">
        <v>181</v>
      </c>
      <c r="F14" s="9">
        <v>241</v>
      </c>
      <c r="G14" s="9">
        <v>135</v>
      </c>
      <c r="H14" s="10">
        <f t="shared" si="0"/>
        <v>1713</v>
      </c>
      <c r="I14" s="11">
        <f t="shared" si="1"/>
        <v>190.33333333333334</v>
      </c>
      <c r="J14" s="2">
        <v>18</v>
      </c>
    </row>
    <row r="15" spans="1:10" ht="15">
      <c r="A15" s="6">
        <v>11</v>
      </c>
      <c r="B15" s="7" t="s">
        <v>63</v>
      </c>
      <c r="C15" s="8" t="s">
        <v>192</v>
      </c>
      <c r="D15" s="9">
        <v>1133</v>
      </c>
      <c r="E15" s="9">
        <v>160</v>
      </c>
      <c r="F15" s="9">
        <v>203</v>
      </c>
      <c r="G15" s="9">
        <v>210</v>
      </c>
      <c r="H15" s="10">
        <f t="shared" si="0"/>
        <v>1706</v>
      </c>
      <c r="I15" s="11">
        <f t="shared" si="1"/>
        <v>189.55555555555554</v>
      </c>
      <c r="J15" s="2">
        <v>17</v>
      </c>
    </row>
    <row r="16" spans="1:10" ht="15">
      <c r="A16" s="6">
        <v>12</v>
      </c>
      <c r="B16" s="7" t="s">
        <v>90</v>
      </c>
      <c r="C16" s="8" t="s">
        <v>193</v>
      </c>
      <c r="D16" s="9">
        <v>1132</v>
      </c>
      <c r="E16" s="9">
        <v>263</v>
      </c>
      <c r="F16" s="9">
        <v>147</v>
      </c>
      <c r="G16" s="9">
        <v>153</v>
      </c>
      <c r="H16" s="10">
        <f t="shared" si="0"/>
        <v>1695</v>
      </c>
      <c r="I16" s="11">
        <f t="shared" si="1"/>
        <v>188.33333333333334</v>
      </c>
      <c r="J16" s="2">
        <v>16</v>
      </c>
    </row>
    <row r="17" spans="1:10" ht="15">
      <c r="A17" s="6">
        <v>13</v>
      </c>
      <c r="B17" s="7" t="s">
        <v>134</v>
      </c>
      <c r="C17" s="8" t="s">
        <v>189</v>
      </c>
      <c r="D17" s="9">
        <v>1153</v>
      </c>
      <c r="E17" s="9">
        <v>162</v>
      </c>
      <c r="F17" s="9">
        <v>192</v>
      </c>
      <c r="G17" s="9">
        <v>158</v>
      </c>
      <c r="H17" s="10">
        <f t="shared" si="0"/>
        <v>1665</v>
      </c>
      <c r="I17" s="11">
        <f t="shared" si="1"/>
        <v>185</v>
      </c>
      <c r="J17" s="2">
        <v>15</v>
      </c>
    </row>
    <row r="18" spans="1:10" ht="15">
      <c r="A18" s="6">
        <v>14</v>
      </c>
      <c r="B18" s="7" t="s">
        <v>161</v>
      </c>
      <c r="C18" s="8" t="s">
        <v>195</v>
      </c>
      <c r="D18" s="9">
        <v>1124</v>
      </c>
      <c r="E18" s="9">
        <v>151</v>
      </c>
      <c r="F18" s="9">
        <v>197</v>
      </c>
      <c r="G18" s="9">
        <v>182</v>
      </c>
      <c r="H18" s="10">
        <f t="shared" si="0"/>
        <v>1654</v>
      </c>
      <c r="I18" s="11">
        <f t="shared" si="1"/>
        <v>183.77777777777777</v>
      </c>
      <c r="J18" s="2">
        <v>14</v>
      </c>
    </row>
    <row r="19" spans="1:10" ht="15">
      <c r="A19" s="6">
        <v>15</v>
      </c>
      <c r="B19" s="7" t="s">
        <v>82</v>
      </c>
      <c r="C19" s="8" t="s">
        <v>207</v>
      </c>
      <c r="D19" s="9">
        <v>1122</v>
      </c>
      <c r="E19" s="9">
        <v>164</v>
      </c>
      <c r="F19" s="9">
        <v>160</v>
      </c>
      <c r="G19" s="9">
        <v>189</v>
      </c>
      <c r="H19" s="10">
        <f t="shared" si="0"/>
        <v>1635</v>
      </c>
      <c r="I19" s="11">
        <f t="shared" si="1"/>
        <v>181.66666666666666</v>
      </c>
      <c r="J19" s="2">
        <v>13</v>
      </c>
    </row>
    <row r="20" spans="1:10" ht="15">
      <c r="A20" s="6">
        <v>16</v>
      </c>
      <c r="B20" s="7" t="s">
        <v>85</v>
      </c>
      <c r="C20" s="8" t="s">
        <v>186</v>
      </c>
      <c r="D20" s="9">
        <v>1158</v>
      </c>
      <c r="E20" s="9">
        <v>155</v>
      </c>
      <c r="F20" s="9">
        <v>155</v>
      </c>
      <c r="G20" s="9">
        <v>162</v>
      </c>
      <c r="H20" s="10">
        <f t="shared" si="0"/>
        <v>1630</v>
      </c>
      <c r="I20" s="11">
        <f t="shared" si="1"/>
        <v>181.11111111111111</v>
      </c>
      <c r="J20" s="2">
        <v>12</v>
      </c>
    </row>
    <row r="21" spans="1:10" ht="15">
      <c r="A21" s="6">
        <v>17</v>
      </c>
      <c r="B21" s="7" t="s">
        <v>129</v>
      </c>
      <c r="C21" s="8" t="s">
        <v>194</v>
      </c>
      <c r="D21" s="9">
        <v>1129</v>
      </c>
      <c r="E21" s="9">
        <v>191</v>
      </c>
      <c r="F21" s="9">
        <v>169</v>
      </c>
      <c r="G21" s="9">
        <v>124</v>
      </c>
      <c r="H21" s="10">
        <f t="shared" si="0"/>
        <v>1613</v>
      </c>
      <c r="I21" s="11">
        <f t="shared" si="1"/>
        <v>179.22222222222223</v>
      </c>
      <c r="J21" s="2">
        <v>11</v>
      </c>
    </row>
    <row r="22" spans="1:10" ht="15">
      <c r="A22" s="6">
        <v>18</v>
      </c>
      <c r="B22" s="7" t="s">
        <v>147</v>
      </c>
      <c r="C22" s="8" t="s">
        <v>190</v>
      </c>
      <c r="D22" s="9">
        <v>1151</v>
      </c>
      <c r="E22" s="9">
        <v>193</v>
      </c>
      <c r="F22" s="9">
        <v>134</v>
      </c>
      <c r="G22" s="9">
        <v>132</v>
      </c>
      <c r="H22" s="10">
        <f t="shared" si="0"/>
        <v>1610</v>
      </c>
      <c r="I22" s="11">
        <f t="shared" si="1"/>
        <v>178.88888888888889</v>
      </c>
      <c r="J22" s="2">
        <v>10</v>
      </c>
    </row>
  </sheetData>
  <sheetProtection/>
  <mergeCells count="3">
    <mergeCell ref="A2:B2"/>
    <mergeCell ref="D2:G2"/>
    <mergeCell ref="H2:I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9"/>
  <sheetViews>
    <sheetView showZeros="0" zoomScalePageLayoutView="0" workbookViewId="0" topLeftCell="A1">
      <selection activeCell="B5" sqref="B5:B9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4" width="9.57421875" style="2" bestFit="1" customWidth="1"/>
    <col min="5" max="5" width="9.57421875" style="2" customWidth="1"/>
    <col min="6" max="7" width="9.57421875" style="2" bestFit="1" customWidth="1"/>
    <col min="8" max="8" width="11.140625" style="2" customWidth="1"/>
    <col min="9" max="9" width="11.140625" style="2" bestFit="1" customWidth="1"/>
    <col min="10" max="16384" width="9.140625" style="2" customWidth="1"/>
  </cols>
  <sheetData>
    <row r="2" spans="1:9" s="3" customFormat="1" ht="15.75">
      <c r="A2" s="90" t="s">
        <v>46</v>
      </c>
      <c r="B2" s="89"/>
      <c r="C2" s="2"/>
      <c r="D2" s="91"/>
      <c r="E2" s="91"/>
      <c r="F2" s="89"/>
      <c r="G2" s="89"/>
      <c r="H2" s="92"/>
      <c r="I2" s="92"/>
    </row>
    <row r="3" ht="15.75" thickBot="1"/>
    <row r="4" spans="1:9" ht="15.75">
      <c r="A4" s="4" t="s">
        <v>0</v>
      </c>
      <c r="B4" s="5" t="s">
        <v>1</v>
      </c>
      <c r="C4" s="5" t="s">
        <v>2</v>
      </c>
      <c r="D4" s="5" t="s">
        <v>45</v>
      </c>
      <c r="E4" s="5" t="s">
        <v>3</v>
      </c>
      <c r="F4" s="5" t="s">
        <v>4</v>
      </c>
      <c r="G4" s="5" t="s">
        <v>5</v>
      </c>
      <c r="H4" s="5" t="s">
        <v>9</v>
      </c>
      <c r="I4" s="5" t="s">
        <v>10</v>
      </c>
    </row>
    <row r="5" spans="1:9" ht="15">
      <c r="A5" s="6">
        <v>1</v>
      </c>
      <c r="B5" s="7" t="s">
        <v>96</v>
      </c>
      <c r="C5" s="49" t="s">
        <v>196</v>
      </c>
      <c r="D5" s="9">
        <v>1202</v>
      </c>
      <c r="E5" s="9">
        <v>162</v>
      </c>
      <c r="F5" s="9">
        <v>213</v>
      </c>
      <c r="G5" s="9">
        <v>221</v>
      </c>
      <c r="H5" s="10">
        <f>SUM(D5:G5)</f>
        <v>1798</v>
      </c>
      <c r="I5" s="11">
        <f>H5/9</f>
        <v>199.77777777777777</v>
      </c>
    </row>
    <row r="6" spans="1:9" ht="15">
      <c r="A6" s="6">
        <v>2</v>
      </c>
      <c r="B6" s="7" t="s">
        <v>103</v>
      </c>
      <c r="C6" s="49" t="s">
        <v>197</v>
      </c>
      <c r="D6" s="9">
        <v>1099</v>
      </c>
      <c r="E6" s="9">
        <v>156</v>
      </c>
      <c r="F6" s="9">
        <v>198</v>
      </c>
      <c r="G6" s="9">
        <v>246</v>
      </c>
      <c r="H6" s="10">
        <f>SUM(D6:G6)</f>
        <v>1699</v>
      </c>
      <c r="I6" s="11">
        <f>H6/9</f>
        <v>188.77777777777777</v>
      </c>
    </row>
    <row r="7" spans="1:9" ht="15">
      <c r="A7" s="6">
        <v>3</v>
      </c>
      <c r="B7" s="7" t="s">
        <v>95</v>
      </c>
      <c r="C7" s="49" t="s">
        <v>199</v>
      </c>
      <c r="D7" s="9">
        <v>1076</v>
      </c>
      <c r="E7" s="9">
        <v>202</v>
      </c>
      <c r="F7" s="9">
        <v>184</v>
      </c>
      <c r="G7" s="9">
        <v>224</v>
      </c>
      <c r="H7" s="10">
        <f>SUM(D7:G7)</f>
        <v>1686</v>
      </c>
      <c r="I7" s="11">
        <f>H7/9</f>
        <v>187.33333333333334</v>
      </c>
    </row>
    <row r="8" spans="1:9" ht="15">
      <c r="A8" s="6">
        <v>4</v>
      </c>
      <c r="B8" s="7" t="s">
        <v>97</v>
      </c>
      <c r="C8" s="49" t="s">
        <v>200</v>
      </c>
      <c r="D8" s="9">
        <v>1046</v>
      </c>
      <c r="E8" s="9">
        <v>168</v>
      </c>
      <c r="F8" s="9">
        <v>203</v>
      </c>
      <c r="G8" s="9">
        <v>150</v>
      </c>
      <c r="H8" s="10">
        <f>SUM(D8:G8)</f>
        <v>1567</v>
      </c>
      <c r="I8" s="11">
        <f>H8/9</f>
        <v>174.11111111111111</v>
      </c>
    </row>
    <row r="9" spans="1:10" ht="15">
      <c r="A9" s="6">
        <v>5</v>
      </c>
      <c r="B9" s="7" t="s">
        <v>102</v>
      </c>
      <c r="C9" s="49" t="s">
        <v>198</v>
      </c>
      <c r="D9" s="9">
        <v>1058</v>
      </c>
      <c r="E9" s="9">
        <v>144</v>
      </c>
      <c r="F9" s="9">
        <v>195</v>
      </c>
      <c r="G9" s="9">
        <v>146</v>
      </c>
      <c r="H9" s="10">
        <f>SUM(D9:G9)</f>
        <v>1543</v>
      </c>
      <c r="I9" s="11">
        <f>H9/9</f>
        <v>171.44444444444446</v>
      </c>
      <c r="J9" s="2">
        <v>15</v>
      </c>
    </row>
  </sheetData>
  <sheetProtection/>
  <mergeCells count="3">
    <mergeCell ref="A2:B2"/>
    <mergeCell ref="D2:G2"/>
    <mergeCell ref="H2:I2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8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29" sqref="B29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4.8515625" style="15" customWidth="1"/>
    <col min="7" max="7" width="5.28125" style="15" bestFit="1" customWidth="1"/>
    <col min="8" max="8" width="5.140625" style="15" bestFit="1" customWidth="1"/>
    <col min="9" max="9" width="7.00390625" style="15" bestFit="1" customWidth="1"/>
    <col min="10" max="10" width="7.00390625" style="15" customWidth="1"/>
    <col min="11" max="11" width="7.00390625" style="15" bestFit="1" customWidth="1"/>
    <col min="12" max="12" width="5.140625" style="15" bestFit="1" customWidth="1"/>
    <col min="13" max="13" width="7.00390625" style="15" bestFit="1" customWidth="1"/>
    <col min="14" max="14" width="8.00390625" style="15" customWidth="1"/>
    <col min="15" max="15" width="7.00390625" style="15" bestFit="1" customWidth="1"/>
    <col min="16" max="16" width="5.140625" style="15" bestFit="1" customWidth="1"/>
    <col min="17" max="17" width="7.00390625" style="15" bestFit="1" customWidth="1"/>
    <col min="18" max="18" width="7.28125" style="15" customWidth="1"/>
    <col min="19" max="19" width="7.00390625" style="15" bestFit="1" customWidth="1"/>
    <col min="20" max="22" width="7.00390625" style="15" customWidth="1"/>
    <col min="23" max="23" width="7.00390625" style="15" bestFit="1" customWidth="1"/>
    <col min="24" max="26" width="7.00390625" style="15" customWidth="1"/>
    <col min="27" max="27" width="7.00390625" style="15" bestFit="1" customWidth="1"/>
    <col min="28" max="29" width="7.00390625" style="15" customWidth="1"/>
    <col min="30" max="30" width="5.00390625" style="15" bestFit="1" customWidth="1"/>
    <col min="31" max="31" width="7.28125" style="15" bestFit="1" customWidth="1"/>
    <col min="32" max="16384" width="9.140625" style="15" customWidth="1"/>
  </cols>
  <sheetData>
    <row r="1" spans="1:31" ht="13.5">
      <c r="A1" s="93" t="s">
        <v>13</v>
      </c>
      <c r="B1" s="94"/>
      <c r="C1" s="14"/>
      <c r="D1" s="14"/>
      <c r="G1" s="95"/>
      <c r="H1" s="95"/>
      <c r="I1" s="95"/>
      <c r="J1" s="95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6"/>
      <c r="AC1" s="89"/>
      <c r="AD1" s="89"/>
      <c r="AE1" s="89"/>
    </row>
    <row r="2" ht="13.5" thickBot="1"/>
    <row r="3" spans="1:20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47</v>
      </c>
      <c r="G3" s="17" t="s">
        <v>3</v>
      </c>
      <c r="H3" s="17" t="s">
        <v>14</v>
      </c>
      <c r="I3" s="17" t="s">
        <v>15</v>
      </c>
      <c r="J3" s="17" t="s">
        <v>48</v>
      </c>
      <c r="K3" s="17" t="s">
        <v>4</v>
      </c>
      <c r="L3" s="17" t="s">
        <v>14</v>
      </c>
      <c r="M3" s="17" t="s">
        <v>16</v>
      </c>
      <c r="N3" s="17" t="s">
        <v>49</v>
      </c>
      <c r="O3" s="17" t="s">
        <v>5</v>
      </c>
      <c r="P3" s="17" t="s">
        <v>14</v>
      </c>
      <c r="Q3" s="17" t="s">
        <v>18</v>
      </c>
      <c r="R3" s="52" t="s">
        <v>50</v>
      </c>
      <c r="S3" s="17" t="s">
        <v>51</v>
      </c>
      <c r="T3" s="54" t="s">
        <v>10</v>
      </c>
    </row>
    <row r="4" spans="1:20" ht="12.75">
      <c r="A4" s="19">
        <v>1</v>
      </c>
      <c r="B4" s="20" t="s">
        <v>121</v>
      </c>
      <c r="C4" s="20">
        <v>149</v>
      </c>
      <c r="D4" s="21">
        <v>45</v>
      </c>
      <c r="E4" s="28" t="s">
        <v>208</v>
      </c>
      <c r="F4" s="28">
        <v>1211</v>
      </c>
      <c r="G4" s="22">
        <v>172</v>
      </c>
      <c r="H4" s="23">
        <f>D4</f>
        <v>45</v>
      </c>
      <c r="I4" s="50">
        <f>SUM(G4:H4)</f>
        <v>217</v>
      </c>
      <c r="J4" s="24">
        <f>F4+I4</f>
        <v>1428</v>
      </c>
      <c r="K4" s="22">
        <v>138</v>
      </c>
      <c r="L4" s="23">
        <f>D4</f>
        <v>45</v>
      </c>
      <c r="M4" s="24">
        <f>SUM(K4:L4)</f>
        <v>183</v>
      </c>
      <c r="N4" s="27">
        <f>J4+M4</f>
        <v>1611</v>
      </c>
      <c r="O4" s="22">
        <v>154</v>
      </c>
      <c r="P4" s="23">
        <f>D4</f>
        <v>45</v>
      </c>
      <c r="Q4" s="24">
        <f>SUM(O4:P4)</f>
        <v>199</v>
      </c>
      <c r="R4" s="53">
        <f>N4+Q4</f>
        <v>1810</v>
      </c>
      <c r="S4" s="56">
        <f>R4-(P4*9)</f>
        <v>1405</v>
      </c>
      <c r="T4" s="55">
        <f>S4/9</f>
        <v>156.11111111111111</v>
      </c>
    </row>
    <row r="5" spans="1:20" ht="12.75">
      <c r="A5" s="19">
        <v>2</v>
      </c>
      <c r="B5" s="20" t="s">
        <v>109</v>
      </c>
      <c r="C5" s="20">
        <v>150</v>
      </c>
      <c r="D5" s="21">
        <v>45</v>
      </c>
      <c r="E5" s="28" t="s">
        <v>201</v>
      </c>
      <c r="F5" s="28">
        <v>1271</v>
      </c>
      <c r="G5" s="22">
        <v>125</v>
      </c>
      <c r="H5" s="23">
        <f>D5</f>
        <v>45</v>
      </c>
      <c r="I5" s="50">
        <f>SUM(G5:H5)</f>
        <v>170</v>
      </c>
      <c r="J5" s="24">
        <f>F5+I5</f>
        <v>1441</v>
      </c>
      <c r="K5" s="22">
        <v>140</v>
      </c>
      <c r="L5" s="23">
        <f>D5</f>
        <v>45</v>
      </c>
      <c r="M5" s="24">
        <f>SUM(K5:L5)</f>
        <v>185</v>
      </c>
      <c r="N5" s="27">
        <f>J5+M5</f>
        <v>1626</v>
      </c>
      <c r="O5" s="22">
        <v>137</v>
      </c>
      <c r="P5" s="23">
        <f>D5</f>
        <v>45</v>
      </c>
      <c r="Q5" s="24">
        <f>SUM(O5:P5)</f>
        <v>182</v>
      </c>
      <c r="R5" s="53">
        <f>N5+Q5</f>
        <v>1808</v>
      </c>
      <c r="S5" s="56">
        <f>R5-(P5*9)</f>
        <v>1403</v>
      </c>
      <c r="T5" s="55">
        <f>S5/9</f>
        <v>155.88888888888889</v>
      </c>
    </row>
    <row r="6" spans="1:20" ht="12.75">
      <c r="A6" s="19">
        <v>3</v>
      </c>
      <c r="B6" s="20" t="s">
        <v>149</v>
      </c>
      <c r="C6" s="20">
        <v>146</v>
      </c>
      <c r="D6" s="21">
        <v>48</v>
      </c>
      <c r="E6" s="28" t="s">
        <v>209</v>
      </c>
      <c r="F6" s="28">
        <v>1184</v>
      </c>
      <c r="G6" s="22">
        <v>130</v>
      </c>
      <c r="H6" s="23">
        <f>D6</f>
        <v>48</v>
      </c>
      <c r="I6" s="50">
        <f>SUM(G6:H6)</f>
        <v>178</v>
      </c>
      <c r="J6" s="24">
        <f>F6+I6</f>
        <v>1362</v>
      </c>
      <c r="K6" s="22">
        <v>112</v>
      </c>
      <c r="L6" s="23">
        <f>D6</f>
        <v>48</v>
      </c>
      <c r="M6" s="24">
        <f>SUM(K6:L6)</f>
        <v>160</v>
      </c>
      <c r="N6" s="27">
        <f>J6+M6</f>
        <v>1522</v>
      </c>
      <c r="O6" s="22">
        <v>159</v>
      </c>
      <c r="P6" s="23">
        <f>D6</f>
        <v>48</v>
      </c>
      <c r="Q6" s="24">
        <f>SUM(O6:P6)</f>
        <v>207</v>
      </c>
      <c r="R6" s="53">
        <f>N6+Q6</f>
        <v>1729</v>
      </c>
      <c r="S6" s="56">
        <f>R6-(P6*9)</f>
        <v>1297</v>
      </c>
      <c r="T6" s="55">
        <f>S6/9</f>
        <v>144.11111111111111</v>
      </c>
    </row>
    <row r="7" spans="1:20" ht="12.75">
      <c r="A7" s="19">
        <v>4</v>
      </c>
      <c r="B7" s="20" t="s">
        <v>123</v>
      </c>
      <c r="C7" s="20">
        <v>154</v>
      </c>
      <c r="D7" s="21">
        <v>41</v>
      </c>
      <c r="E7" s="28" t="s">
        <v>211</v>
      </c>
      <c r="F7" s="28">
        <v>1167</v>
      </c>
      <c r="G7" s="22">
        <v>144</v>
      </c>
      <c r="H7" s="23">
        <f>D7</f>
        <v>41</v>
      </c>
      <c r="I7" s="50">
        <f>SUM(G7:H7)</f>
        <v>185</v>
      </c>
      <c r="J7" s="24">
        <f>F7+I7</f>
        <v>1352</v>
      </c>
      <c r="K7" s="22">
        <v>144</v>
      </c>
      <c r="L7" s="23">
        <f>D7</f>
        <v>41</v>
      </c>
      <c r="M7" s="24">
        <f>SUM(K7:L7)</f>
        <v>185</v>
      </c>
      <c r="N7" s="27">
        <f>J7+M7</f>
        <v>1537</v>
      </c>
      <c r="O7" s="22">
        <v>92</v>
      </c>
      <c r="P7" s="23">
        <f>D7</f>
        <v>41</v>
      </c>
      <c r="Q7" s="24">
        <f>SUM(O7:P7)</f>
        <v>133</v>
      </c>
      <c r="R7" s="53">
        <f>N7+Q7</f>
        <v>1670</v>
      </c>
      <c r="S7" s="56">
        <f>R7-(P7*9)</f>
        <v>1301</v>
      </c>
      <c r="T7" s="55">
        <f>S7/9</f>
        <v>144.55555555555554</v>
      </c>
    </row>
    <row r="8" spans="1:21" ht="12.75">
      <c r="A8" s="19">
        <v>5</v>
      </c>
      <c r="B8" s="20" t="s">
        <v>165</v>
      </c>
      <c r="C8" s="20">
        <v>155</v>
      </c>
      <c r="D8" s="21">
        <v>40</v>
      </c>
      <c r="E8" s="28" t="s">
        <v>210</v>
      </c>
      <c r="F8" s="28">
        <v>1183</v>
      </c>
      <c r="G8" s="22" t="s">
        <v>222</v>
      </c>
      <c r="H8" s="23">
        <f>D8</f>
        <v>40</v>
      </c>
      <c r="I8" s="50">
        <f>SUM(G8:H8)</f>
        <v>40</v>
      </c>
      <c r="J8" s="24">
        <f>F8+I8</f>
        <v>1223</v>
      </c>
      <c r="K8" s="22" t="s">
        <v>222</v>
      </c>
      <c r="L8" s="23">
        <f>D8</f>
        <v>40</v>
      </c>
      <c r="M8" s="24">
        <f>SUM(K8:L8)</f>
        <v>40</v>
      </c>
      <c r="N8" s="27">
        <f>J8+M8</f>
        <v>1263</v>
      </c>
      <c r="O8" s="22" t="s">
        <v>222</v>
      </c>
      <c r="P8" s="23">
        <f>D8</f>
        <v>40</v>
      </c>
      <c r="Q8" s="24">
        <f>SUM(O8:P8)</f>
        <v>40</v>
      </c>
      <c r="R8" s="53">
        <f>N8+Q8</f>
        <v>1303</v>
      </c>
      <c r="S8" s="56">
        <f>R8-(P8*9)</f>
        <v>943</v>
      </c>
      <c r="T8" s="55">
        <f>S8/9</f>
        <v>104.77777777777777</v>
      </c>
      <c r="U8" s="15">
        <v>15</v>
      </c>
    </row>
  </sheetData>
  <sheetProtection/>
  <mergeCells count="3">
    <mergeCell ref="A1:B1"/>
    <mergeCell ref="G1:AA1"/>
    <mergeCell ref="AB1:AE1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2024-02-17T21:12:56Z</cp:lastPrinted>
  <dcterms:created xsi:type="dcterms:W3CDTF">2010-09-08T14:50:21Z</dcterms:created>
  <dcterms:modified xsi:type="dcterms:W3CDTF">2024-02-19T03:01:17Z</dcterms:modified>
  <cp:category/>
  <cp:version/>
  <cp:contentType/>
  <cp:contentStatus/>
</cp:coreProperties>
</file>