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2nd Rd Boys" sheetId="7" r:id="rId7"/>
    <sheet name="2nd Rd Girls" sheetId="8" r:id="rId8"/>
    <sheet name="2nd Rd Hdcp" sheetId="9" r:id="rId9"/>
    <sheet name="Boys Bracket" sheetId="10" r:id="rId10"/>
    <sheet name="Girls Bracket" sheetId="11" r:id="rId11"/>
    <sheet name="Hdcp Bracket" sheetId="12" r:id="rId12"/>
  </sheets>
  <definedNames/>
  <calcPr fullCalcOnLoad="1"/>
</workbook>
</file>

<file path=xl/sharedStrings.xml><?xml version="1.0" encoding="utf-8"?>
<sst xmlns="http://schemas.openxmlformats.org/spreadsheetml/2006/main" count="519" uniqueCount="253">
  <si>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</si>
  <si>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</si>
  <si>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</si>
  <si>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</si>
  <si>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</si>
  <si>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</si>
  <si>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</si>
  <si>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</si>
  <si>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</si>
  <si>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</si>
  <si>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</si>
  <si>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</si>
  <si>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</si>
  <si>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</si>
  <si>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</si>
  <si>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</si>
  <si>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</si>
  <si>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</si>
  <si>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</si>
  <si>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</si>
  <si>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</si>
  <si>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</si>
  <si>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</si>
  <si>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</si>
  <si>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</si>
  <si>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</si>
  <si>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</si>
  <si>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#4</t>
  </si>
  <si>
    <t>#3</t>
  </si>
  <si>
    <t>#2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</si>
  <si>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</si>
  <si>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</si>
  <si>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</si>
  <si>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</si>
  <si>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</si>
  <si>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</si>
  <si>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</si>
  <si>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</si>
  <si>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</si>
  <si>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</si>
  <si>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</si>
  <si>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</si>
  <si>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</si>
  <si>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>9th</t>
  </si>
  <si>
    <t>Total Brackets</t>
  </si>
  <si>
    <t>U18 Boys Junior Gold</t>
  </si>
  <si>
    <t>Boys Scratch 2nd Round</t>
  </si>
  <si>
    <t>Qual.</t>
  </si>
  <si>
    <t>Girls Scratch 2nd Round</t>
  </si>
  <si>
    <t>Qual</t>
  </si>
  <si>
    <t>Total After 7</t>
  </si>
  <si>
    <t>Total After 8</t>
  </si>
  <si>
    <t>Total After 9</t>
  </si>
  <si>
    <t>Scratch Total</t>
  </si>
  <si>
    <t>Winner</t>
  </si>
  <si>
    <t>Semi Finals</t>
  </si>
  <si>
    <t>Place</t>
  </si>
  <si>
    <t>Bowler</t>
  </si>
  <si>
    <t>Hometown</t>
  </si>
  <si>
    <t>Won</t>
  </si>
  <si>
    <t>Saturday January 20, 2024</t>
  </si>
  <si>
    <t>Dale's Weston Lanes</t>
  </si>
  <si>
    <t>Zach Olson</t>
  </si>
  <si>
    <t>Noah Pearson</t>
  </si>
  <si>
    <t>Landon Warner</t>
  </si>
  <si>
    <t>Aiden Scott</t>
  </si>
  <si>
    <t>Kameron Harder</t>
  </si>
  <si>
    <t>Talan Pockat</t>
  </si>
  <si>
    <t>Zach Zoromski</t>
  </si>
  <si>
    <t>Maxwell Petersen</t>
  </si>
  <si>
    <t>Tailen Scheuermann</t>
  </si>
  <si>
    <t>Devin McKiski</t>
  </si>
  <si>
    <t>Aiden Walter</t>
  </si>
  <si>
    <t>Brenton Peters</t>
  </si>
  <si>
    <t>Riley Ott</t>
  </si>
  <si>
    <t>Levi Gabrielse</t>
  </si>
  <si>
    <t>Ethan Krause</t>
  </si>
  <si>
    <t>Wyatt Dickinson</t>
  </si>
  <si>
    <t>Connor Ness</t>
  </si>
  <si>
    <t>Austin Boex</t>
  </si>
  <si>
    <t>Brady Jaecks</t>
  </si>
  <si>
    <t>Dakota Messenger</t>
  </si>
  <si>
    <t>Anthony Hanse</t>
  </si>
  <si>
    <t>Kasey Hughes</t>
  </si>
  <si>
    <t>Nolen Dado</t>
  </si>
  <si>
    <t>Hayden Grezenski</t>
  </si>
  <si>
    <t>Carter Wescott</t>
  </si>
  <si>
    <t>Jake Paulson</t>
  </si>
  <si>
    <t>Trae Henrichsmeyer</t>
  </si>
  <si>
    <t>Dominic Hutter</t>
  </si>
  <si>
    <t>Jameson Whiting</t>
  </si>
  <si>
    <t>Wyatt Thielman</t>
  </si>
  <si>
    <t>Henry Vater</t>
  </si>
  <si>
    <t>Michael Bierwerth</t>
  </si>
  <si>
    <t>Landon Kelling</t>
  </si>
  <si>
    <t>Jack Steger</t>
  </si>
  <si>
    <t>Robert Vater</t>
  </si>
  <si>
    <t>Derek Hayes</t>
  </si>
  <si>
    <t>Colby Hietpas</t>
  </si>
  <si>
    <t>Spencer Lange</t>
  </si>
  <si>
    <t>Rylee Schwartz</t>
  </si>
  <si>
    <t>Parker Walbruck</t>
  </si>
  <si>
    <t>Samuel Maus</t>
  </si>
  <si>
    <t>Isaac Judd</t>
  </si>
  <si>
    <t>Drayden Kersten</t>
  </si>
  <si>
    <t>Gavyn Lynch</t>
  </si>
  <si>
    <t>Topher Cieszynski</t>
  </si>
  <si>
    <t>Alec Potter</t>
  </si>
  <si>
    <t>Josh Opiola</t>
  </si>
  <si>
    <t>Logan Egnoski</t>
  </si>
  <si>
    <t>Dayden Koback</t>
  </si>
  <si>
    <t>Mitchel Potter</t>
  </si>
  <si>
    <t>Deacan Koback</t>
  </si>
  <si>
    <t>Matthew Steffen</t>
  </si>
  <si>
    <t>Kylie Sullivan</t>
  </si>
  <si>
    <t>Alexis Vande Kolk</t>
  </si>
  <si>
    <t>Angela Steinke</t>
  </si>
  <si>
    <t>Mackenzie Krause</t>
  </si>
  <si>
    <t>Payten Kusilek</t>
  </si>
  <si>
    <t>Madison Carriveau</t>
  </si>
  <si>
    <t>Mia Losee</t>
  </si>
  <si>
    <t>Alivia Baskin</t>
  </si>
  <si>
    <t>Ashley Bowe</t>
  </si>
  <si>
    <t>Raelyn Mitchell</t>
  </si>
  <si>
    <t>Julianna Maus</t>
  </si>
  <si>
    <t>Holly Orgeman</t>
  </si>
  <si>
    <t>Maggie Porter</t>
  </si>
  <si>
    <t>Paige Walbruck</t>
  </si>
  <si>
    <t>Calleigh Beyer</t>
  </si>
  <si>
    <t>Braelyn Boss</t>
  </si>
  <si>
    <t>Johanna Dellebach</t>
  </si>
  <si>
    <t>Rylee Tesch</t>
  </si>
  <si>
    <t>Natalie Dellenbach</t>
  </si>
  <si>
    <t>Sophie Halbrook</t>
  </si>
  <si>
    <t>Lawson Sperbeck</t>
  </si>
  <si>
    <t>Ava Ott</t>
  </si>
  <si>
    <t>Brennan Alexander</t>
  </si>
  <si>
    <t>Everett Kallio</t>
  </si>
  <si>
    <t>Camden Kittel</t>
  </si>
  <si>
    <t>Kayden Klement</t>
  </si>
  <si>
    <t>Draven Fuller</t>
  </si>
  <si>
    <t>Robert Jensen</t>
  </si>
  <si>
    <t>Brayden Dorsey</t>
  </si>
  <si>
    <t>Jace Young</t>
  </si>
  <si>
    <t>Kiya Kersten</t>
  </si>
  <si>
    <t>Isabel Zirbel</t>
  </si>
  <si>
    <t>Levi Strobel</t>
  </si>
  <si>
    <t>Pierce Gauthier</t>
  </si>
  <si>
    <t>Warren Miller</t>
  </si>
  <si>
    <t>Jacob Jensen-Moyer</t>
  </si>
  <si>
    <t>Owen Fahey</t>
  </si>
  <si>
    <t>Grant Hanson</t>
  </si>
  <si>
    <t>Cooper Rickert</t>
  </si>
  <si>
    <t>Brady Rickert</t>
  </si>
  <si>
    <t>Tayler Baker</t>
  </si>
  <si>
    <t>Samyah Doxtater-Wills</t>
  </si>
  <si>
    <t>Ella Humphrey</t>
  </si>
  <si>
    <t>Donovan Shira</t>
  </si>
  <si>
    <t>Christian Garcia</t>
  </si>
  <si>
    <t>Alex Carr</t>
  </si>
  <si>
    <t>Keagyn Schoone</t>
  </si>
  <si>
    <t>Braydon Dunne</t>
  </si>
  <si>
    <t>Cameron Scheehle</t>
  </si>
  <si>
    <t>Kyle Muth</t>
  </si>
  <si>
    <t>Grayson Brown</t>
  </si>
  <si>
    <t>Blake Tobias</t>
  </si>
  <si>
    <t>Brent Thompson</t>
  </si>
  <si>
    <t>John Lewis</t>
  </si>
  <si>
    <t>Payton Schwetz</t>
  </si>
  <si>
    <t>Joe Myhre</t>
  </si>
  <si>
    <t>Braxton Soldner</t>
  </si>
  <si>
    <t>Brody Dickinson</t>
  </si>
  <si>
    <t>Mason German</t>
  </si>
  <si>
    <t>Daniel Maus</t>
  </si>
  <si>
    <t>U12 / U15 Junior Gold Boys</t>
  </si>
  <si>
    <t>U15 / U18 Junior Gold Girls</t>
  </si>
  <si>
    <t>7A</t>
  </si>
  <si>
    <t>7B</t>
  </si>
  <si>
    <t>8C</t>
  </si>
  <si>
    <t>9A</t>
  </si>
  <si>
    <t>9B</t>
  </si>
  <si>
    <t>10C</t>
  </si>
  <si>
    <t>11A</t>
  </si>
  <si>
    <t>11B</t>
  </si>
  <si>
    <t>12C</t>
  </si>
  <si>
    <t>12D</t>
  </si>
  <si>
    <t>13A</t>
  </si>
  <si>
    <t>13B</t>
  </si>
  <si>
    <t>14C</t>
  </si>
  <si>
    <t>14D</t>
  </si>
  <si>
    <t>15A</t>
  </si>
  <si>
    <t>15B</t>
  </si>
  <si>
    <t>16C</t>
  </si>
  <si>
    <t>16D</t>
  </si>
  <si>
    <t>5A</t>
  </si>
  <si>
    <t>5B</t>
  </si>
  <si>
    <t>6C</t>
  </si>
  <si>
    <t>10D</t>
  </si>
  <si>
    <t>17A</t>
  </si>
  <si>
    <t>17B</t>
  </si>
  <si>
    <t>18C</t>
  </si>
  <si>
    <t>19A</t>
  </si>
  <si>
    <t>19B</t>
  </si>
  <si>
    <t>20C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</si>
  <si>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</si>
  <si>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</si>
  <si>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</si>
  <si>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</si>
  <si>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</si>
  <si>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</si>
  <si>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</si>
  <si>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</si>
  <si>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</si>
  <si>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6th</t>
  </si>
  <si>
    <t>W/D</t>
  </si>
  <si>
    <t>N/S</t>
  </si>
  <si>
    <t>#8</t>
  </si>
  <si>
    <t>#5</t>
  </si>
  <si>
    <t>#6</t>
  </si>
  <si>
    <t>#7</t>
  </si>
  <si>
    <t>Lanes: 17 - 18</t>
  </si>
  <si>
    <t>Lanes; 15 - 16</t>
  </si>
  <si>
    <t>Lanes: 19 - 20</t>
  </si>
  <si>
    <t>Lanes: 13 - 14</t>
  </si>
  <si>
    <t>Lanes 5 - 6</t>
  </si>
  <si>
    <t>Lanes: 7 - 8</t>
  </si>
  <si>
    <t>Lanes: 9 - 10</t>
  </si>
  <si>
    <t>Lanes: 11 - 12</t>
  </si>
  <si>
    <t>Antigo, WI</t>
  </si>
  <si>
    <t>Johanna Dellenbach</t>
  </si>
  <si>
    <t>Rhinelander, WI</t>
  </si>
  <si>
    <t>Sheboygan, WI</t>
  </si>
  <si>
    <t>Oshkosh, WI</t>
  </si>
  <si>
    <t>Stevens Point, WI</t>
  </si>
  <si>
    <t>Weston, WI</t>
  </si>
  <si>
    <t>Portage, WI</t>
  </si>
  <si>
    <t>West Bend, WI</t>
  </si>
  <si>
    <t>Marshfield, WI</t>
  </si>
  <si>
    <t>Kaukauna, WI</t>
  </si>
  <si>
    <t>Green Bay, WI</t>
  </si>
  <si>
    <t>Wausau, WI</t>
  </si>
  <si>
    <t>Hudson, WI</t>
  </si>
  <si>
    <t>Cambridge, WI</t>
  </si>
  <si>
    <t>Iola, WI</t>
  </si>
  <si>
    <t>Wauwatosa, WI</t>
  </si>
  <si>
    <t>River Falls, WI</t>
  </si>
  <si>
    <t>Janesville, WI</t>
  </si>
  <si>
    <t>Tomahawk, WI</t>
  </si>
  <si>
    <t>North Fond du Lac, WI</t>
  </si>
  <si>
    <t>New London, WI</t>
  </si>
  <si>
    <t>Eland, WI</t>
  </si>
  <si>
    <t>Lane Pattern:  PBA Dragon (45 Feet)</t>
  </si>
  <si>
    <t>Eau Claire, WI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</si>
</sst>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1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b/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6" fontId="1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0" fontId="1" fillId="16" borderId="13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40" fontId="3" fillId="0" borderId="22" xfId="0" applyNumberFormat="1" applyFont="1" applyBorder="1" applyAlignment="1">
      <alignment/>
    </xf>
    <xf numFmtId="0" fontId="3" fillId="1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6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6" fontId="13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3" fillId="0" borderId="13" xfId="0" applyFont="1" applyBorder="1" applyAlignment="1">
      <alignment/>
    </xf>
    <xf numFmtId="6" fontId="15" fillId="0" borderId="13" xfId="0" applyNumberFormat="1" applyFont="1" applyBorder="1" applyAlignment="1">
      <alignment/>
    </xf>
    <xf numFmtId="167" fontId="16" fillId="0" borderId="13" xfId="0" applyNumberFormat="1" applyFont="1" applyBorder="1" applyAlignment="1">
      <alignment horizontal="center"/>
    </xf>
    <xf numFmtId="6" fontId="16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13" fillId="0" borderId="13" xfId="0" applyFont="1" applyBorder="1" applyAlignment="1">
      <alignment/>
    </xf>
    <xf numFmtId="0" fontId="0" fillId="0" borderId="13" xfId="0" applyBorder="1" applyAlignment="1">
      <alignment/>
    </xf>
    <xf numFmtId="0" fontId="13" fillId="0" borderId="2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0</xdr:rowOff>
    </xdr:from>
    <xdr:to>
      <xdr:col>7</xdr:col>
      <xdr:colOff>361950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0"/>
          <a:ext cx="9144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85725</xdr:rowOff>
    </xdr:from>
    <xdr:to>
      <xdr:col>1</xdr:col>
      <xdr:colOff>628650</xdr:colOff>
      <xdr:row>5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85725"/>
          <a:ext cx="1438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16.00390625" style="37" customWidth="1"/>
    <col min="2" max="3" width="11.7109375" style="37" customWidth="1"/>
    <col min="4" max="4" width="13.140625" style="37" customWidth="1"/>
    <col min="5" max="5" width="12.00390625" style="37" customWidth="1"/>
    <col min="6" max="6" width="30.421875" style="37" customWidth="1"/>
    <col min="7" max="16384" width="9.140625" style="37" customWidth="1"/>
  </cols>
  <sheetData>
    <row r="1" spans="2:10" ht="18.75">
      <c r="B1" s="61"/>
      <c r="C1" s="87" t="s">
        <v>31</v>
      </c>
      <c r="D1" s="88"/>
      <c r="E1" s="88"/>
      <c r="F1" s="88"/>
      <c r="G1" s="65"/>
      <c r="H1" s="65"/>
      <c r="I1" s="62"/>
      <c r="J1" s="59"/>
    </row>
    <row r="2" spans="2:8" ht="13.5">
      <c r="B2" s="66"/>
      <c r="C2" s="66"/>
      <c r="D2" s="66"/>
      <c r="E2" s="66"/>
      <c r="F2" s="66"/>
      <c r="G2" s="66"/>
      <c r="H2" s="66"/>
    </row>
    <row r="3" spans="2:10" s="39" customFormat="1" ht="15.75">
      <c r="B3" s="63"/>
      <c r="C3" s="89" t="s">
        <v>60</v>
      </c>
      <c r="D3" s="90"/>
      <c r="E3" s="90"/>
      <c r="F3" s="90"/>
      <c r="G3" s="60"/>
      <c r="H3" s="60"/>
      <c r="I3" s="43"/>
      <c r="J3" s="60"/>
    </row>
    <row r="4" spans="2:10" s="39" customFormat="1" ht="15.75">
      <c r="B4" s="63"/>
      <c r="C4" s="89" t="s">
        <v>61</v>
      </c>
      <c r="D4" s="90"/>
      <c r="E4" s="90"/>
      <c r="F4" s="90"/>
      <c r="G4" s="60"/>
      <c r="H4" s="60"/>
      <c r="I4" s="43"/>
      <c r="J4" s="60"/>
    </row>
    <row r="5" spans="2:10" s="39" customFormat="1" ht="15.75">
      <c r="B5" s="63"/>
      <c r="C5" s="89" t="s">
        <v>251</v>
      </c>
      <c r="D5" s="90"/>
      <c r="E5" s="90"/>
      <c r="F5" s="90"/>
      <c r="G5" s="60"/>
      <c r="H5" s="60"/>
      <c r="I5" s="43"/>
      <c r="J5" s="60"/>
    </row>
    <row r="6" ht="13.5"/>
    <row r="7" spans="2:8" ht="16.5">
      <c r="B7" s="38" t="s">
        <v>32</v>
      </c>
      <c r="C7" s="39"/>
      <c r="D7" s="39"/>
      <c r="E7" s="39"/>
      <c r="F7" s="39"/>
      <c r="G7" s="40"/>
      <c r="H7" s="39"/>
    </row>
    <row r="8" spans="2:8" ht="16.5">
      <c r="B8" s="38"/>
      <c r="C8" s="67" t="s">
        <v>56</v>
      </c>
      <c r="D8" s="85" t="s">
        <v>57</v>
      </c>
      <c r="E8" s="85"/>
      <c r="F8" s="67" t="s">
        <v>58</v>
      </c>
      <c r="G8" s="74" t="s">
        <v>59</v>
      </c>
      <c r="H8" s="39"/>
    </row>
    <row r="9" spans="3:7" ht="15.75">
      <c r="C9" s="68" t="s">
        <v>33</v>
      </c>
      <c r="D9" s="79" t="s">
        <v>88</v>
      </c>
      <c r="E9" s="79"/>
      <c r="F9" s="69" t="s">
        <v>252</v>
      </c>
      <c r="G9" s="70">
        <v>750</v>
      </c>
    </row>
    <row r="10" spans="3:7" ht="15.75">
      <c r="C10" s="68" t="s">
        <v>34</v>
      </c>
      <c r="D10" s="79" t="s">
        <v>92</v>
      </c>
      <c r="E10" s="79"/>
      <c r="F10" s="69" t="s">
        <v>243</v>
      </c>
      <c r="G10" s="70">
        <v>365</v>
      </c>
    </row>
    <row r="11" spans="3:7" ht="15.75">
      <c r="C11" s="68" t="s">
        <v>35</v>
      </c>
      <c r="D11" s="79" t="s">
        <v>100</v>
      </c>
      <c r="E11" s="79"/>
      <c r="F11" s="69" t="s">
        <v>248</v>
      </c>
      <c r="G11" s="70">
        <v>200</v>
      </c>
    </row>
    <row r="12" spans="3:7" ht="15.75">
      <c r="C12" s="68" t="s">
        <v>35</v>
      </c>
      <c r="D12" s="79" t="s">
        <v>63</v>
      </c>
      <c r="E12" s="79"/>
      <c r="F12" s="69" t="s">
        <v>247</v>
      </c>
      <c r="G12" s="70">
        <v>200</v>
      </c>
    </row>
    <row r="13" spans="3:7" ht="15.75">
      <c r="C13" s="68" t="s">
        <v>42</v>
      </c>
      <c r="D13" s="79" t="s">
        <v>87</v>
      </c>
      <c r="E13" s="79"/>
      <c r="F13" s="69" t="s">
        <v>241</v>
      </c>
      <c r="G13" s="70">
        <v>140</v>
      </c>
    </row>
    <row r="14" spans="3:7" ht="15.75">
      <c r="C14" s="68" t="s">
        <v>42</v>
      </c>
      <c r="D14" s="79" t="s">
        <v>96</v>
      </c>
      <c r="E14" s="79"/>
      <c r="F14" s="69" t="s">
        <v>243</v>
      </c>
      <c r="G14" s="70">
        <v>140</v>
      </c>
    </row>
    <row r="15" spans="3:7" ht="15.75">
      <c r="C15" s="68" t="s">
        <v>42</v>
      </c>
      <c r="D15" s="79" t="s">
        <v>86</v>
      </c>
      <c r="E15" s="79"/>
      <c r="F15" s="69" t="s">
        <v>239</v>
      </c>
      <c r="G15" s="70">
        <v>140</v>
      </c>
    </row>
    <row r="16" spans="3:7" ht="15.75">
      <c r="C16" s="68" t="s">
        <v>42</v>
      </c>
      <c r="D16" s="79" t="s">
        <v>163</v>
      </c>
      <c r="E16" s="79"/>
      <c r="F16" s="69" t="s">
        <v>244</v>
      </c>
      <c r="G16" s="70">
        <v>140</v>
      </c>
    </row>
    <row r="17" spans="3:7" ht="15.75">
      <c r="C17" s="68" t="s">
        <v>43</v>
      </c>
      <c r="D17" s="79" t="s">
        <v>113</v>
      </c>
      <c r="E17" s="79"/>
      <c r="F17" s="69" t="s">
        <v>231</v>
      </c>
      <c r="G17" s="70">
        <v>95</v>
      </c>
    </row>
    <row r="18" spans="3:7" ht="15.75">
      <c r="C18" s="68" t="s">
        <v>204</v>
      </c>
      <c r="D18" s="79" t="s">
        <v>109</v>
      </c>
      <c r="E18" s="79"/>
      <c r="F18" s="69" t="s">
        <v>232</v>
      </c>
      <c r="G18" s="70">
        <v>90</v>
      </c>
    </row>
    <row r="19" spans="3:7" ht="15.75">
      <c r="C19" s="68" t="s">
        <v>205</v>
      </c>
      <c r="D19" s="79" t="s">
        <v>112</v>
      </c>
      <c r="E19" s="79"/>
      <c r="F19" s="69" t="s">
        <v>233</v>
      </c>
      <c r="G19" s="70">
        <v>90</v>
      </c>
    </row>
    <row r="20" spans="3:7" ht="15.75">
      <c r="C20" s="68" t="s">
        <v>206</v>
      </c>
      <c r="D20" s="79" t="s">
        <v>80</v>
      </c>
      <c r="E20" s="79"/>
      <c r="F20" s="69" t="s">
        <v>234</v>
      </c>
      <c r="G20" s="70">
        <v>80</v>
      </c>
    </row>
    <row r="21" spans="3:7" ht="15.75">
      <c r="C21" s="68" t="s">
        <v>207</v>
      </c>
      <c r="D21" s="79" t="s">
        <v>65</v>
      </c>
      <c r="E21" s="79"/>
      <c r="F21" s="69" t="s">
        <v>235</v>
      </c>
      <c r="G21" s="70">
        <v>75</v>
      </c>
    </row>
    <row r="22" spans="3:7" ht="15.75">
      <c r="C22" s="68" t="s">
        <v>208</v>
      </c>
      <c r="D22" s="79" t="s">
        <v>68</v>
      </c>
      <c r="E22" s="79"/>
      <c r="F22" s="69" t="s">
        <v>236</v>
      </c>
      <c r="G22" s="70">
        <v>70</v>
      </c>
    </row>
    <row r="23" spans="3:7" ht="15.75">
      <c r="C23" s="68" t="s">
        <v>209</v>
      </c>
      <c r="D23" s="79" t="s">
        <v>71</v>
      </c>
      <c r="E23" s="79"/>
      <c r="F23" s="69" t="s">
        <v>237</v>
      </c>
      <c r="G23" s="70">
        <v>65</v>
      </c>
    </row>
    <row r="24" spans="3:7" ht="15.75">
      <c r="C24" s="68" t="s">
        <v>210</v>
      </c>
      <c r="D24" s="79" t="s">
        <v>159</v>
      </c>
      <c r="E24" s="79"/>
      <c r="F24" s="69" t="s">
        <v>238</v>
      </c>
      <c r="G24" s="70">
        <v>60</v>
      </c>
    </row>
    <row r="25" spans="3:7" ht="15.75">
      <c r="C25" s="68" t="s">
        <v>211</v>
      </c>
      <c r="D25" s="79" t="s">
        <v>79</v>
      </c>
      <c r="E25" s="79"/>
      <c r="F25" s="69" t="s">
        <v>239</v>
      </c>
      <c r="G25" s="70">
        <v>60</v>
      </c>
    </row>
    <row r="26" spans="3:7" ht="15.75">
      <c r="C26" s="68" t="s">
        <v>212</v>
      </c>
      <c r="D26" s="79" t="s">
        <v>85</v>
      </c>
      <c r="E26" s="79"/>
      <c r="F26" s="69" t="s">
        <v>240</v>
      </c>
      <c r="G26" s="70">
        <v>55</v>
      </c>
    </row>
    <row r="27" spans="3:7" ht="13.5">
      <c r="C27" s="71"/>
      <c r="D27" s="71"/>
      <c r="E27" s="71"/>
      <c r="F27" s="71"/>
      <c r="G27" s="71"/>
    </row>
    <row r="28" spans="3:7" ht="15.75">
      <c r="C28" s="72" t="s">
        <v>36</v>
      </c>
      <c r="D28" s="71"/>
      <c r="E28" s="71"/>
      <c r="F28" s="71"/>
      <c r="G28" s="73">
        <f>SUM(G9:G26)</f>
        <v>2815</v>
      </c>
    </row>
    <row r="30" spans="2:7" ht="16.5">
      <c r="B30" s="38" t="s">
        <v>37</v>
      </c>
      <c r="C30" s="39"/>
      <c r="D30" s="39"/>
      <c r="E30" s="39"/>
      <c r="F30" s="39"/>
      <c r="G30" s="40"/>
    </row>
    <row r="31" spans="2:7" ht="16.5">
      <c r="B31" s="38"/>
      <c r="C31" s="67" t="s">
        <v>56</v>
      </c>
      <c r="D31" s="85" t="s">
        <v>57</v>
      </c>
      <c r="E31" s="85"/>
      <c r="F31" s="67" t="s">
        <v>58</v>
      </c>
      <c r="G31" s="74" t="s">
        <v>59</v>
      </c>
    </row>
    <row r="32" spans="3:7" ht="15.75">
      <c r="C32" s="68" t="s">
        <v>33</v>
      </c>
      <c r="D32" s="79" t="s">
        <v>118</v>
      </c>
      <c r="E32" s="79"/>
      <c r="F32" s="69" t="s">
        <v>245</v>
      </c>
      <c r="G32" s="70">
        <v>300</v>
      </c>
    </row>
    <row r="33" spans="3:7" ht="15.75">
      <c r="C33" s="68" t="s">
        <v>34</v>
      </c>
      <c r="D33" s="79" t="s">
        <v>120</v>
      </c>
      <c r="E33" s="79"/>
      <c r="F33" s="69" t="s">
        <v>246</v>
      </c>
      <c r="G33" s="70">
        <v>155</v>
      </c>
    </row>
    <row r="34" spans="3:7" ht="15.75">
      <c r="C34" s="68" t="s">
        <v>35</v>
      </c>
      <c r="D34" s="79" t="s">
        <v>119</v>
      </c>
      <c r="E34" s="79"/>
      <c r="F34" s="69" t="s">
        <v>239</v>
      </c>
      <c r="G34" s="70">
        <v>85</v>
      </c>
    </row>
    <row r="35" spans="3:7" ht="15.75">
      <c r="C35" s="68" t="s">
        <v>35</v>
      </c>
      <c r="D35" s="79" t="s">
        <v>126</v>
      </c>
      <c r="E35" s="79"/>
      <c r="F35" s="69" t="s">
        <v>242</v>
      </c>
      <c r="G35" s="70">
        <v>85</v>
      </c>
    </row>
    <row r="36" spans="3:7" ht="13.5">
      <c r="C36" s="71"/>
      <c r="D36" s="71"/>
      <c r="E36" s="71"/>
      <c r="F36" s="71"/>
      <c r="G36" s="71"/>
    </row>
    <row r="37" spans="3:7" ht="15.75">
      <c r="C37" s="72" t="s">
        <v>36</v>
      </c>
      <c r="D37" s="71"/>
      <c r="E37" s="71"/>
      <c r="F37" s="71"/>
      <c r="G37" s="73">
        <f>SUM(G32:G35)</f>
        <v>625</v>
      </c>
    </row>
    <row r="38" spans="2:7" ht="15.75">
      <c r="B38" s="39"/>
      <c r="C38" s="39"/>
      <c r="D38" s="39"/>
      <c r="E38" s="39"/>
      <c r="F38" s="39"/>
      <c r="G38" s="39"/>
    </row>
    <row r="39" spans="2:7" ht="16.5">
      <c r="B39" s="38" t="s">
        <v>38</v>
      </c>
      <c r="C39" s="39"/>
      <c r="D39" s="39"/>
      <c r="E39" s="39"/>
      <c r="F39" s="39"/>
      <c r="G39" s="41"/>
    </row>
    <row r="40" spans="2:7" ht="16.5">
      <c r="B40" s="38"/>
      <c r="C40" s="67" t="s">
        <v>56</v>
      </c>
      <c r="D40" s="85" t="s">
        <v>57</v>
      </c>
      <c r="E40" s="85"/>
      <c r="F40" s="67" t="s">
        <v>58</v>
      </c>
      <c r="G40" s="75" t="s">
        <v>59</v>
      </c>
    </row>
    <row r="41" spans="2:7" ht="15.75">
      <c r="B41" s="39"/>
      <c r="C41" s="68" t="s">
        <v>33</v>
      </c>
      <c r="D41" s="79" t="s">
        <v>143</v>
      </c>
      <c r="E41" s="79"/>
      <c r="F41" s="69" t="s">
        <v>249</v>
      </c>
      <c r="G41" s="70">
        <v>370</v>
      </c>
    </row>
    <row r="42" spans="2:7" ht="15.75">
      <c r="B42" s="39"/>
      <c r="C42" s="68" t="s">
        <v>34</v>
      </c>
      <c r="D42" s="79" t="s">
        <v>144</v>
      </c>
      <c r="E42" s="79"/>
      <c r="F42" s="69" t="s">
        <v>250</v>
      </c>
      <c r="G42" s="70">
        <v>185</v>
      </c>
    </row>
    <row r="43" spans="2:7" ht="15.75">
      <c r="B43" s="39"/>
      <c r="C43" s="68" t="s">
        <v>35</v>
      </c>
      <c r="D43" s="79" t="s">
        <v>134</v>
      </c>
      <c r="E43" s="79"/>
      <c r="F43" s="69" t="s">
        <v>239</v>
      </c>
      <c r="G43" s="70">
        <v>120</v>
      </c>
    </row>
    <row r="44" spans="2:7" ht="15.75">
      <c r="B44" s="39"/>
      <c r="C44" s="68" t="s">
        <v>35</v>
      </c>
      <c r="D44" s="79" t="s">
        <v>155</v>
      </c>
      <c r="E44" s="79"/>
      <c r="F44" s="69" t="s">
        <v>239</v>
      </c>
      <c r="G44" s="70">
        <v>120</v>
      </c>
    </row>
    <row r="45" spans="2:7" ht="15.75">
      <c r="B45" s="39"/>
      <c r="C45" s="68" t="s">
        <v>42</v>
      </c>
      <c r="D45" s="79" t="s">
        <v>146</v>
      </c>
      <c r="E45" s="79"/>
      <c r="F45" s="69" t="s">
        <v>228</v>
      </c>
      <c r="G45" s="70">
        <v>75</v>
      </c>
    </row>
    <row r="46" spans="2:7" ht="15.75">
      <c r="B46" s="39"/>
      <c r="C46" s="68" t="s">
        <v>213</v>
      </c>
      <c r="D46" s="79" t="s">
        <v>229</v>
      </c>
      <c r="E46" s="79"/>
      <c r="F46" s="69" t="s">
        <v>230</v>
      </c>
      <c r="G46" s="70">
        <v>65</v>
      </c>
    </row>
    <row r="47" spans="2:7" ht="15.75">
      <c r="B47" s="39"/>
      <c r="C47" s="72"/>
      <c r="D47" s="72"/>
      <c r="E47" s="72"/>
      <c r="F47" s="72"/>
      <c r="G47" s="72"/>
    </row>
    <row r="48" spans="2:7" ht="15.75">
      <c r="B48" s="39"/>
      <c r="C48" s="72" t="s">
        <v>36</v>
      </c>
      <c r="D48" s="72"/>
      <c r="E48" s="72"/>
      <c r="F48" s="72"/>
      <c r="G48" s="73">
        <f>SUM(G41:G47)</f>
        <v>935</v>
      </c>
    </row>
    <row r="49" spans="2:7" ht="15.75">
      <c r="B49" s="39"/>
      <c r="C49" s="39"/>
      <c r="D49" s="39"/>
      <c r="E49" s="39"/>
      <c r="F49" s="39"/>
      <c r="G49" s="39"/>
    </row>
    <row r="50" spans="2:7" ht="15.75">
      <c r="B50" s="39"/>
      <c r="C50" s="39"/>
      <c r="D50" s="39"/>
      <c r="E50" s="39"/>
      <c r="F50" s="39"/>
      <c r="G50" s="39"/>
    </row>
    <row r="51" spans="2:7" ht="16.5">
      <c r="B51" s="38" t="s">
        <v>39</v>
      </c>
      <c r="C51" s="39"/>
      <c r="D51" s="39"/>
      <c r="E51" s="39"/>
      <c r="F51" s="39"/>
      <c r="G51" s="39"/>
    </row>
    <row r="52" spans="2:8" ht="15.75">
      <c r="B52" s="39"/>
      <c r="C52" s="81" t="s">
        <v>84</v>
      </c>
      <c r="D52" s="82"/>
      <c r="E52" s="83"/>
      <c r="F52" s="69" t="s">
        <v>93</v>
      </c>
      <c r="G52" s="64"/>
      <c r="H52" s="64"/>
    </row>
    <row r="53" spans="2:8" ht="15.75">
      <c r="B53" s="39"/>
      <c r="C53" s="81" t="s">
        <v>71</v>
      </c>
      <c r="D53" s="82"/>
      <c r="E53" s="83"/>
      <c r="F53" s="69" t="s">
        <v>160</v>
      </c>
      <c r="G53" s="64"/>
      <c r="H53" s="64"/>
    </row>
    <row r="54" spans="2:8" ht="15.75">
      <c r="B54" s="39"/>
      <c r="C54" s="81" t="s">
        <v>120</v>
      </c>
      <c r="D54" s="82"/>
      <c r="E54" s="83"/>
      <c r="F54" s="69" t="s">
        <v>126</v>
      </c>
      <c r="G54" s="64"/>
      <c r="H54" s="64"/>
    </row>
    <row r="55" spans="2:7" ht="15.75">
      <c r="B55" s="39"/>
      <c r="C55" s="86"/>
      <c r="D55" s="86"/>
      <c r="E55" s="86"/>
      <c r="F55" s="39"/>
      <c r="G55" s="39"/>
    </row>
    <row r="56" spans="2:5" s="39" customFormat="1" ht="16.5">
      <c r="B56" s="38" t="s">
        <v>41</v>
      </c>
      <c r="E56" s="38"/>
    </row>
    <row r="57" spans="2:7" s="39" customFormat="1" ht="15.75">
      <c r="B57" s="79" t="s">
        <v>79</v>
      </c>
      <c r="C57" s="80"/>
      <c r="D57" s="69">
        <v>10</v>
      </c>
      <c r="E57" s="43"/>
      <c r="F57" s="69" t="s">
        <v>65</v>
      </c>
      <c r="G57" s="72">
        <v>10</v>
      </c>
    </row>
    <row r="58" spans="2:7" s="39" customFormat="1" ht="15.75">
      <c r="B58" s="79" t="s">
        <v>117</v>
      </c>
      <c r="C58" s="80"/>
      <c r="D58" s="69">
        <v>20</v>
      </c>
      <c r="E58" s="43"/>
      <c r="F58" s="69" t="s">
        <v>96</v>
      </c>
      <c r="G58" s="72">
        <v>105</v>
      </c>
    </row>
    <row r="59" spans="2:7" s="39" customFormat="1" ht="15.75">
      <c r="B59" s="79" t="s">
        <v>87</v>
      </c>
      <c r="C59" s="84"/>
      <c r="D59" s="69">
        <v>40</v>
      </c>
      <c r="F59" s="69" t="s">
        <v>44</v>
      </c>
      <c r="G59" s="72">
        <f>SUM(D57:D59)+SUM(G57:G58)</f>
        <v>185</v>
      </c>
    </row>
    <row r="60" s="39" customFormat="1" ht="15.75"/>
    <row r="61" spans="2:7" ht="18">
      <c r="B61" s="38" t="s">
        <v>40</v>
      </c>
      <c r="G61" s="42">
        <f>G48+G37+G28+G59</f>
        <v>4560</v>
      </c>
    </row>
  </sheetData>
  <sheetProtection/>
  <mergeCells count="42">
    <mergeCell ref="D19:E19"/>
    <mergeCell ref="D20:E20"/>
    <mergeCell ref="D8:E8"/>
    <mergeCell ref="D31:E31"/>
    <mergeCell ref="D40:E40"/>
    <mergeCell ref="C55:E55"/>
    <mergeCell ref="C1:F1"/>
    <mergeCell ref="C3:F3"/>
    <mergeCell ref="C4:F4"/>
    <mergeCell ref="C5:F5"/>
    <mergeCell ref="D22:E22"/>
    <mergeCell ref="D24:E24"/>
    <mergeCell ref="B59:C59"/>
    <mergeCell ref="D35:E35"/>
    <mergeCell ref="D44:E44"/>
    <mergeCell ref="D45:E45"/>
    <mergeCell ref="D41:E41"/>
    <mergeCell ref="D12:E12"/>
    <mergeCell ref="D13:E13"/>
    <mergeCell ref="D14:E14"/>
    <mergeCell ref="D34:E34"/>
    <mergeCell ref="D23:E23"/>
    <mergeCell ref="D42:E42"/>
    <mergeCell ref="D10:E10"/>
    <mergeCell ref="D25:E25"/>
    <mergeCell ref="D26:E26"/>
    <mergeCell ref="D33:E33"/>
    <mergeCell ref="D11:E11"/>
    <mergeCell ref="D15:E15"/>
    <mergeCell ref="D16:E16"/>
    <mergeCell ref="D17:E17"/>
    <mergeCell ref="D18:E18"/>
    <mergeCell ref="D9:E9"/>
    <mergeCell ref="D32:E32"/>
    <mergeCell ref="B57:C57"/>
    <mergeCell ref="B58:C58"/>
    <mergeCell ref="D43:E43"/>
    <mergeCell ref="D46:E46"/>
    <mergeCell ref="C52:E52"/>
    <mergeCell ref="C53:E53"/>
    <mergeCell ref="C54:E54"/>
    <mergeCell ref="D21:E21"/>
  </mergeCells>
  <printOptions horizontalCentered="1"/>
  <pageMargins left="0.75" right="0.75" top="1" bottom="1" header="0.5" footer="0.5"/>
  <pageSetup fitToHeight="1" fitToWidth="1" horizontalDpi="600" verticalDpi="600" orientation="portrait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7"/>
  <sheetViews>
    <sheetView showGridLines="0" showZeros="0" zoomScalePageLayoutView="0" workbookViewId="0" topLeftCell="A1">
      <selection activeCell="J22" activeCellId="2" sqref="D27 G25 J22"/>
    </sheetView>
  </sheetViews>
  <sheetFormatPr defaultColWidth="9.140625" defaultRowHeight="12.75"/>
  <sheetData>
    <row r="2" spans="1:4" ht="12.75">
      <c r="A2" s="34" t="s">
        <v>26</v>
      </c>
      <c r="B2" s="99" t="str">
        <f>'2nd Rd Boys'!B5</f>
        <v>Rylee Schwartz</v>
      </c>
      <c r="C2" s="99"/>
      <c r="D2" s="34">
        <v>225</v>
      </c>
    </row>
    <row r="3" spans="1:4" ht="12.75">
      <c r="A3" s="35"/>
      <c r="B3" s="35"/>
      <c r="C3" s="35"/>
      <c r="D3" s="30"/>
    </row>
    <row r="4" spans="1:7" ht="12.75">
      <c r="A4" s="100" t="s">
        <v>223</v>
      </c>
      <c r="B4" s="101"/>
      <c r="C4" s="101"/>
      <c r="D4" s="31"/>
      <c r="E4" s="102" t="s">
        <v>100</v>
      </c>
      <c r="F4" s="99"/>
      <c r="G4" s="29">
        <v>245</v>
      </c>
    </row>
    <row r="5" spans="1:7" ht="12.75">
      <c r="A5" s="33"/>
      <c r="B5" s="33"/>
      <c r="C5" s="33"/>
      <c r="D5" s="31"/>
      <c r="G5" s="30"/>
    </row>
    <row r="6" spans="1:7" ht="12.75">
      <c r="A6" s="78" t="s">
        <v>216</v>
      </c>
      <c r="B6" s="99" t="str">
        <f>'2nd Rd Boys'!B12</f>
        <v>Jake Paulson</v>
      </c>
      <c r="C6" s="99"/>
      <c r="D6" s="36">
        <v>179</v>
      </c>
      <c r="G6" s="31"/>
    </row>
    <row r="7" spans="7:10" ht="12.75">
      <c r="G7" s="31"/>
      <c r="H7" s="60"/>
      <c r="I7" s="60"/>
      <c r="J7" s="60"/>
    </row>
    <row r="8" spans="5:10" ht="12.75">
      <c r="E8" s="98" t="s">
        <v>221</v>
      </c>
      <c r="F8" s="90"/>
      <c r="G8" s="31"/>
      <c r="H8" s="105" t="s">
        <v>88</v>
      </c>
      <c r="I8" s="106"/>
      <c r="J8" s="76">
        <v>203</v>
      </c>
    </row>
    <row r="9" spans="1:10" ht="12.75">
      <c r="A9" s="58" t="s">
        <v>27</v>
      </c>
      <c r="B9" s="99" t="str">
        <f>'2nd Rd Boys'!B8</f>
        <v>Trae Henrichsmeyer</v>
      </c>
      <c r="C9" s="99"/>
      <c r="D9" s="34">
        <v>225</v>
      </c>
      <c r="G9" s="31"/>
      <c r="J9" s="30"/>
    </row>
    <row r="10" spans="1:10" ht="12.75">
      <c r="A10" s="35"/>
      <c r="B10" s="35"/>
      <c r="C10" s="35"/>
      <c r="D10" s="30"/>
      <c r="G10" s="31"/>
      <c r="I10" s="44"/>
      <c r="J10" s="31"/>
    </row>
    <row r="11" spans="1:10" ht="12.75">
      <c r="A11" s="100" t="s">
        <v>224</v>
      </c>
      <c r="B11" s="101"/>
      <c r="C11" s="101"/>
      <c r="D11" s="31"/>
      <c r="E11" s="102" t="s">
        <v>88</v>
      </c>
      <c r="F11" s="99"/>
      <c r="G11" s="32">
        <v>248</v>
      </c>
      <c r="J11" s="31"/>
    </row>
    <row r="12" spans="1:10" ht="12.75">
      <c r="A12" s="33"/>
      <c r="B12" s="33"/>
      <c r="C12" s="33"/>
      <c r="D12" s="31"/>
      <c r="J12" s="31"/>
    </row>
    <row r="13" spans="1:10" ht="12.75">
      <c r="A13" s="58" t="s">
        <v>217</v>
      </c>
      <c r="B13" s="99" t="str">
        <f>'2nd Rd Boys'!B9</f>
        <v>Kyle Muth</v>
      </c>
      <c r="C13" s="99"/>
      <c r="D13" s="36">
        <v>222</v>
      </c>
      <c r="J13" s="31"/>
    </row>
    <row r="14" ht="12.75">
      <c r="J14" s="31"/>
    </row>
    <row r="15" ht="12.75">
      <c r="J15" s="31"/>
    </row>
    <row r="16" spans="1:14" ht="12.75">
      <c r="A16" s="58" t="s">
        <v>28</v>
      </c>
      <c r="B16" s="99" t="str">
        <f>'2nd Rd Boys'!B7</f>
        <v>Noah Pearson</v>
      </c>
      <c r="C16" s="99"/>
      <c r="D16" s="34">
        <v>185</v>
      </c>
      <c r="H16" s="57" t="s">
        <v>220</v>
      </c>
      <c r="J16" s="31"/>
      <c r="K16" s="103" t="s">
        <v>88</v>
      </c>
      <c r="L16" s="104"/>
      <c r="M16" s="104"/>
      <c r="N16" s="104"/>
    </row>
    <row r="17" spans="1:10" ht="12.75">
      <c r="A17" s="35"/>
      <c r="B17" s="35"/>
      <c r="C17" s="35"/>
      <c r="D17" s="30"/>
      <c r="J17" s="31"/>
    </row>
    <row r="18" spans="1:13" ht="12.75">
      <c r="A18" s="100" t="s">
        <v>225</v>
      </c>
      <c r="B18" s="101"/>
      <c r="C18" s="101"/>
      <c r="D18" s="31"/>
      <c r="E18" s="102" t="s">
        <v>63</v>
      </c>
      <c r="F18" s="99"/>
      <c r="G18" s="29">
        <v>181</v>
      </c>
      <c r="J18" s="31"/>
      <c r="M18" s="44" t="s">
        <v>54</v>
      </c>
    </row>
    <row r="19" spans="1:10" ht="12.75">
      <c r="A19" s="33"/>
      <c r="B19" s="33"/>
      <c r="C19" s="33"/>
      <c r="D19" s="31"/>
      <c r="G19" s="30"/>
      <c r="J19" s="31"/>
    </row>
    <row r="20" spans="1:10" ht="12.75">
      <c r="A20" s="58" t="s">
        <v>218</v>
      </c>
      <c r="B20" s="99" t="str">
        <f>'2nd Rd Boys'!B10</f>
        <v>Carter Wescott</v>
      </c>
      <c r="C20" s="99"/>
      <c r="D20" s="36">
        <v>183</v>
      </c>
      <c r="G20" s="31"/>
      <c r="J20" s="31"/>
    </row>
    <row r="21" spans="7:10" ht="12.75">
      <c r="G21" s="31"/>
      <c r="J21" s="31"/>
    </row>
    <row r="22" spans="5:10" ht="12.75">
      <c r="E22" s="98" t="s">
        <v>222</v>
      </c>
      <c r="F22" s="90"/>
      <c r="G22" s="31"/>
      <c r="H22" s="105" t="s">
        <v>92</v>
      </c>
      <c r="I22" s="106"/>
      <c r="J22" s="77">
        <v>179</v>
      </c>
    </row>
    <row r="23" spans="1:7" ht="12.75">
      <c r="A23" s="58" t="s">
        <v>29</v>
      </c>
      <c r="B23" s="99" t="str">
        <f>'2nd Rd Boys'!B6</f>
        <v>Robert Vater</v>
      </c>
      <c r="C23" s="99"/>
      <c r="D23" s="34">
        <v>230</v>
      </c>
      <c r="G23" s="31"/>
    </row>
    <row r="24" spans="1:9" ht="12.75">
      <c r="A24" s="35"/>
      <c r="B24" s="35"/>
      <c r="C24" s="35"/>
      <c r="D24" s="30"/>
      <c r="G24" s="31"/>
      <c r="I24" s="44"/>
    </row>
    <row r="25" spans="1:7" ht="12.75">
      <c r="A25" s="100" t="s">
        <v>226</v>
      </c>
      <c r="B25" s="101"/>
      <c r="C25" s="101"/>
      <c r="D25" s="31"/>
      <c r="E25" s="102" t="s">
        <v>92</v>
      </c>
      <c r="F25" s="99"/>
      <c r="G25" s="32">
        <v>192</v>
      </c>
    </row>
    <row r="26" spans="1:4" ht="12.75">
      <c r="A26" s="33"/>
      <c r="B26" s="33"/>
      <c r="C26" s="33"/>
      <c r="D26" s="31"/>
    </row>
    <row r="27" spans="1:4" ht="12.75">
      <c r="A27" s="58" t="s">
        <v>219</v>
      </c>
      <c r="B27" s="99" t="str">
        <f>'2nd Rd Boys'!B11</f>
        <v>Henry Vater</v>
      </c>
      <c r="C27" s="99"/>
      <c r="D27" s="36">
        <v>267</v>
      </c>
    </row>
  </sheetData>
  <sheetProtection/>
  <mergeCells count="21">
    <mergeCell ref="H8:I8"/>
    <mergeCell ref="H22:I22"/>
    <mergeCell ref="B16:C16"/>
    <mergeCell ref="A18:C18"/>
    <mergeCell ref="E18:F18"/>
    <mergeCell ref="E11:F11"/>
    <mergeCell ref="K16:N16"/>
    <mergeCell ref="B23:C23"/>
    <mergeCell ref="A25:C25"/>
    <mergeCell ref="E25:F25"/>
    <mergeCell ref="B27:C27"/>
    <mergeCell ref="E8:F8"/>
    <mergeCell ref="B20:C20"/>
    <mergeCell ref="E22:F22"/>
    <mergeCell ref="B13:C13"/>
    <mergeCell ref="A4:C4"/>
    <mergeCell ref="B2:C2"/>
    <mergeCell ref="B6:C6"/>
    <mergeCell ref="E4:F4"/>
    <mergeCell ref="B9:C9"/>
    <mergeCell ref="A11:C11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3"/>
  <sheetViews>
    <sheetView showGridLines="0" showZeros="0" zoomScalePageLayoutView="0" workbookViewId="0" topLeftCell="A1">
      <selection activeCell="G11" activeCellId="1" sqref="D9 G11"/>
    </sheetView>
  </sheetViews>
  <sheetFormatPr defaultColWidth="9.140625" defaultRowHeight="12.75"/>
  <sheetData>
    <row r="2" spans="1:4" ht="12.75">
      <c r="A2" s="34" t="s">
        <v>26</v>
      </c>
      <c r="B2" s="99" t="str">
        <f>'2nd Rd Girls'!B5</f>
        <v>Maggie Porter</v>
      </c>
      <c r="C2" s="99"/>
      <c r="D2" s="34">
        <v>178</v>
      </c>
    </row>
    <row r="3" spans="1:4" ht="12.75">
      <c r="A3" s="35"/>
      <c r="B3" s="35"/>
      <c r="C3" s="35"/>
      <c r="D3" s="30"/>
    </row>
    <row r="4" spans="1:7" ht="12.75">
      <c r="A4" s="100" t="s">
        <v>227</v>
      </c>
      <c r="B4" s="101"/>
      <c r="C4" s="101"/>
      <c r="D4" s="31"/>
      <c r="E4" s="102" t="s">
        <v>118</v>
      </c>
      <c r="F4" s="99"/>
      <c r="G4" s="29">
        <v>192</v>
      </c>
    </row>
    <row r="5" spans="1:7" ht="12.75">
      <c r="A5" s="33"/>
      <c r="B5" s="33"/>
      <c r="C5" s="33"/>
      <c r="D5" s="31"/>
      <c r="G5" s="30"/>
    </row>
    <row r="6" spans="1:7" ht="12.75">
      <c r="A6" s="58" t="s">
        <v>27</v>
      </c>
      <c r="B6" s="99" t="str">
        <f>'2nd Rd Girls'!B8</f>
        <v>Payten Kusilek</v>
      </c>
      <c r="C6" s="99"/>
      <c r="D6" s="36">
        <v>204</v>
      </c>
      <c r="G6" s="31"/>
    </row>
    <row r="7" ht="12.75">
      <c r="G7" s="31"/>
    </row>
    <row r="8" spans="5:10" ht="12.75">
      <c r="E8" s="98" t="s">
        <v>223</v>
      </c>
      <c r="F8" s="90"/>
      <c r="G8" s="31"/>
      <c r="H8" s="103" t="s">
        <v>118</v>
      </c>
      <c r="I8" s="104"/>
      <c r="J8" s="104"/>
    </row>
    <row r="9" spans="1:7" ht="12.75">
      <c r="A9" s="58" t="s">
        <v>29</v>
      </c>
      <c r="B9" s="99" t="str">
        <f>'2nd Rd Girls'!B6</f>
        <v>Mia Losee</v>
      </c>
      <c r="C9" s="99"/>
      <c r="D9" s="34">
        <v>167</v>
      </c>
      <c r="G9" s="31"/>
    </row>
    <row r="10" spans="1:9" ht="12.75">
      <c r="A10" s="35"/>
      <c r="B10" s="35"/>
      <c r="C10" s="35"/>
      <c r="D10" s="30"/>
      <c r="G10" s="31"/>
      <c r="I10" s="44" t="s">
        <v>54</v>
      </c>
    </row>
    <row r="11" spans="1:7" ht="12.75">
      <c r="A11" s="100" t="s">
        <v>220</v>
      </c>
      <c r="B11" s="101"/>
      <c r="C11" s="101"/>
      <c r="D11" s="31"/>
      <c r="E11" s="102" t="s">
        <v>120</v>
      </c>
      <c r="F11" s="99"/>
      <c r="G11" s="32">
        <v>149</v>
      </c>
    </row>
    <row r="12" spans="1:4" ht="12.75">
      <c r="A12" s="33"/>
      <c r="B12" s="33"/>
      <c r="C12" s="33"/>
      <c r="D12" s="31"/>
    </row>
    <row r="13" spans="1:4" ht="12.75">
      <c r="A13" s="58" t="s">
        <v>28</v>
      </c>
      <c r="B13" s="99" t="str">
        <f>'2nd Rd Girls'!B7</f>
        <v>Madison Carriveau</v>
      </c>
      <c r="C13" s="99"/>
      <c r="D13" s="36">
        <v>157</v>
      </c>
    </row>
  </sheetData>
  <sheetProtection/>
  <mergeCells count="10">
    <mergeCell ref="B13:C13"/>
    <mergeCell ref="E8:F8"/>
    <mergeCell ref="A4:C4"/>
    <mergeCell ref="H8:J8"/>
    <mergeCell ref="B2:C2"/>
    <mergeCell ref="B6:C6"/>
    <mergeCell ref="E4:F4"/>
    <mergeCell ref="E11:F11"/>
    <mergeCell ref="B9:C9"/>
    <mergeCell ref="A11:C11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41"/>
  <sheetViews>
    <sheetView showGridLines="0" showZeros="0" zoomScalePageLayoutView="0" workbookViewId="0" topLeftCell="A1">
      <selection activeCell="D28" activeCellId="1" sqref="D21 D28"/>
    </sheetView>
  </sheetViews>
  <sheetFormatPr defaultColWidth="9.140625" defaultRowHeight="12.75"/>
  <sheetData>
    <row r="2" spans="1:4" ht="12.75">
      <c r="A2" s="34" t="s">
        <v>26</v>
      </c>
      <c r="B2" s="99" t="str">
        <f>'2nd Rd Hdcp'!B4</f>
        <v>Kiya Kersten</v>
      </c>
      <c r="C2" s="99"/>
      <c r="D2" s="34">
        <f>G18</f>
        <v>197</v>
      </c>
    </row>
    <row r="3" spans="1:4" ht="12.75">
      <c r="A3" s="35"/>
      <c r="B3" s="35"/>
      <c r="C3" s="35"/>
      <c r="D3" s="30"/>
    </row>
    <row r="4" spans="1:7" ht="12.75">
      <c r="A4" s="100" t="s">
        <v>223</v>
      </c>
      <c r="B4" s="101"/>
      <c r="C4" s="101"/>
      <c r="D4" s="31"/>
      <c r="E4" s="102" t="s">
        <v>144</v>
      </c>
      <c r="F4" s="99"/>
      <c r="G4" s="29">
        <f>G27</f>
        <v>216</v>
      </c>
    </row>
    <row r="5" spans="1:7" ht="12.75">
      <c r="A5" s="33"/>
      <c r="B5" s="33"/>
      <c r="C5" s="33"/>
      <c r="D5" s="31"/>
      <c r="G5" s="30"/>
    </row>
    <row r="6" spans="1:7" ht="12.75">
      <c r="A6" s="58" t="s">
        <v>27</v>
      </c>
      <c r="B6" s="99" t="str">
        <f>'2nd Rd Hdcp'!B7</f>
        <v>Lawson Sperbeck</v>
      </c>
      <c r="C6" s="99"/>
      <c r="D6" s="36">
        <f>G19</f>
        <v>192</v>
      </c>
      <c r="G6" s="31"/>
    </row>
    <row r="7" ht="12.75">
      <c r="G7" s="31"/>
    </row>
    <row r="8" spans="5:10" ht="12.75">
      <c r="E8" s="98" t="s">
        <v>220</v>
      </c>
      <c r="F8" s="90"/>
      <c r="G8" s="31"/>
      <c r="H8" s="103" t="s">
        <v>143</v>
      </c>
      <c r="I8" s="104"/>
      <c r="J8" s="104"/>
    </row>
    <row r="9" spans="1:11" ht="12.75">
      <c r="A9" s="58" t="s">
        <v>29</v>
      </c>
      <c r="B9" s="99" t="str">
        <f>'2nd Rd Hdcp'!B5</f>
        <v>Jace Young</v>
      </c>
      <c r="C9" s="99"/>
      <c r="D9" s="34">
        <f>G21</f>
        <v>218</v>
      </c>
      <c r="G9" s="31"/>
      <c r="J9" s="35"/>
      <c r="K9" s="33"/>
    </row>
    <row r="10" spans="1:11" ht="12.75">
      <c r="A10" s="35"/>
      <c r="B10" s="35"/>
      <c r="C10" s="35"/>
      <c r="D10" s="30"/>
      <c r="G10" s="31"/>
      <c r="I10" s="44" t="s">
        <v>54</v>
      </c>
      <c r="J10" s="33"/>
      <c r="K10" s="33"/>
    </row>
    <row r="11" spans="1:11" ht="12.75">
      <c r="A11" s="100" t="s">
        <v>222</v>
      </c>
      <c r="B11" s="101"/>
      <c r="C11" s="101"/>
      <c r="D11" s="31"/>
      <c r="E11" s="102" t="s">
        <v>143</v>
      </c>
      <c r="F11" s="99"/>
      <c r="G11" s="32">
        <f>G28</f>
        <v>229</v>
      </c>
      <c r="J11" s="33"/>
      <c r="K11" s="33"/>
    </row>
    <row r="12" spans="1:11" ht="12.75">
      <c r="A12" s="33"/>
      <c r="B12" s="33"/>
      <c r="C12" s="33"/>
      <c r="D12" s="31"/>
      <c r="J12" s="33"/>
      <c r="K12" s="33"/>
    </row>
    <row r="13" spans="1:11" ht="12.75">
      <c r="A13" s="58" t="s">
        <v>28</v>
      </c>
      <c r="B13" s="99" t="str">
        <f>'2nd Rd Hdcp'!B6</f>
        <v>Samyah Doxtater-Wills</v>
      </c>
      <c r="C13" s="99"/>
      <c r="D13" s="36">
        <f>G22</f>
        <v>203</v>
      </c>
      <c r="J13" s="33"/>
      <c r="K13" s="33"/>
    </row>
    <row r="14" spans="10:11" ht="12.75">
      <c r="J14" s="33"/>
      <c r="K14" s="33"/>
    </row>
    <row r="16" spans="1:10" ht="12.75">
      <c r="A16" s="107" t="s">
        <v>55</v>
      </c>
      <c r="B16" s="90"/>
      <c r="C16" s="90"/>
      <c r="D16" s="90"/>
      <c r="E16" s="90"/>
      <c r="F16" s="90"/>
      <c r="I16" s="107"/>
      <c r="J16" s="107"/>
    </row>
    <row r="18" spans="1:10" ht="12.75">
      <c r="A18" t="s">
        <v>26</v>
      </c>
      <c r="B18" s="90" t="str">
        <f>B2</f>
        <v>Kiya Kersten</v>
      </c>
      <c r="C18" s="90"/>
      <c r="D18">
        <v>124</v>
      </c>
      <c r="E18">
        <v>73</v>
      </c>
      <c r="G18">
        <f>SUM(D18:F18)</f>
        <v>197</v>
      </c>
      <c r="I18" s="90"/>
      <c r="J18" s="90"/>
    </row>
    <row r="19" spans="1:10" ht="12.75">
      <c r="A19" s="57" t="s">
        <v>27</v>
      </c>
      <c r="B19" s="90" t="str">
        <f>B6</f>
        <v>Lawson Sperbeck</v>
      </c>
      <c r="C19" s="90"/>
      <c r="D19">
        <v>165</v>
      </c>
      <c r="E19">
        <v>27</v>
      </c>
      <c r="G19">
        <f aca="true" t="shared" si="0" ref="G19:G28">SUM(D19:F19)</f>
        <v>192</v>
      </c>
      <c r="I19" s="90"/>
      <c r="J19" s="90"/>
    </row>
    <row r="21" spans="1:10" ht="12.75">
      <c r="A21" s="57" t="s">
        <v>29</v>
      </c>
      <c r="B21" s="90" t="str">
        <f>B9</f>
        <v>Jace Young</v>
      </c>
      <c r="C21" s="90"/>
      <c r="D21">
        <v>134</v>
      </c>
      <c r="E21">
        <v>84</v>
      </c>
      <c r="G21">
        <f t="shared" si="0"/>
        <v>218</v>
      </c>
      <c r="I21" s="90"/>
      <c r="J21" s="90"/>
    </row>
    <row r="22" spans="1:10" ht="12.75">
      <c r="A22" s="57" t="s">
        <v>28</v>
      </c>
      <c r="B22" s="90" t="str">
        <f>B13</f>
        <v>Samyah Doxtater-Wills</v>
      </c>
      <c r="C22" s="90"/>
      <c r="D22">
        <v>147</v>
      </c>
      <c r="E22">
        <v>56</v>
      </c>
      <c r="G22">
        <f t="shared" si="0"/>
        <v>203</v>
      </c>
      <c r="I22" s="90"/>
      <c r="J22" s="90"/>
    </row>
    <row r="24" spans="2:10" ht="12.75">
      <c r="B24" s="90"/>
      <c r="C24" s="90"/>
      <c r="I24" s="108"/>
      <c r="J24" s="108"/>
    </row>
    <row r="25" spans="1:10" ht="12.75">
      <c r="A25" s="107" t="s">
        <v>30</v>
      </c>
      <c r="B25" s="90"/>
      <c r="C25" s="90"/>
      <c r="D25" s="90"/>
      <c r="E25" s="90"/>
      <c r="F25" s="90"/>
      <c r="I25" s="90"/>
      <c r="J25" s="90"/>
    </row>
    <row r="26" spans="9:10" ht="12.75">
      <c r="I26" s="90"/>
      <c r="J26" s="90"/>
    </row>
    <row r="27" spans="2:10" ht="12.75">
      <c r="B27" s="90" t="str">
        <f>E4</f>
        <v>Kiya Kersten</v>
      </c>
      <c r="C27" s="90"/>
      <c r="D27">
        <v>143</v>
      </c>
      <c r="E27">
        <v>73</v>
      </c>
      <c r="G27">
        <f t="shared" si="0"/>
        <v>216</v>
      </c>
      <c r="I27" s="90"/>
      <c r="J27" s="90"/>
    </row>
    <row r="28" spans="2:10" ht="12.75">
      <c r="B28" s="90" t="str">
        <f>E11</f>
        <v>Jace Young</v>
      </c>
      <c r="C28" s="90"/>
      <c r="D28">
        <v>145</v>
      </c>
      <c r="E28">
        <v>84</v>
      </c>
      <c r="G28">
        <f t="shared" si="0"/>
        <v>229</v>
      </c>
      <c r="I28" s="90"/>
      <c r="J28" s="90"/>
    </row>
    <row r="32" spans="9:10" ht="12.75">
      <c r="I32" s="90"/>
      <c r="J32" s="90"/>
    </row>
    <row r="33" spans="9:10" ht="12.75">
      <c r="I33" s="90"/>
      <c r="J33" s="90"/>
    </row>
    <row r="35" spans="9:10" ht="12.75">
      <c r="I35" s="90"/>
      <c r="J35" s="90"/>
    </row>
    <row r="36" spans="9:10" ht="12.75">
      <c r="I36" s="90"/>
      <c r="J36" s="90"/>
    </row>
    <row r="40" spans="9:10" ht="12.75">
      <c r="I40" s="90"/>
      <c r="J40" s="90"/>
    </row>
    <row r="41" spans="9:10" ht="12.75">
      <c r="I41" s="90"/>
      <c r="J41" s="90"/>
    </row>
  </sheetData>
  <sheetProtection/>
  <mergeCells count="35">
    <mergeCell ref="I40:J40"/>
    <mergeCell ref="I41:J41"/>
    <mergeCell ref="I35:J35"/>
    <mergeCell ref="I36:J36"/>
    <mergeCell ref="I32:J32"/>
    <mergeCell ref="I33:J33"/>
    <mergeCell ref="I16:J16"/>
    <mergeCell ref="I18:J18"/>
    <mergeCell ref="I28:J28"/>
    <mergeCell ref="I27:J27"/>
    <mergeCell ref="I21:J21"/>
    <mergeCell ref="I22:J22"/>
    <mergeCell ref="I26:J26"/>
    <mergeCell ref="I24:J24"/>
    <mergeCell ref="B27:C27"/>
    <mergeCell ref="B28:C28"/>
    <mergeCell ref="B21:C21"/>
    <mergeCell ref="B22:C22"/>
    <mergeCell ref="I25:J25"/>
    <mergeCell ref="I19:J19"/>
    <mergeCell ref="B13:C13"/>
    <mergeCell ref="A4:C4"/>
    <mergeCell ref="B18:C18"/>
    <mergeCell ref="B19:C19"/>
    <mergeCell ref="B24:C24"/>
    <mergeCell ref="A25:F25"/>
    <mergeCell ref="A16:F16"/>
    <mergeCell ref="H8:J8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showZeros="0" zoomScalePageLayoutView="0" workbookViewId="0" topLeftCell="A51">
      <selection activeCell="B22" sqref="B22:B75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6384" width="9.140625" style="2" customWidth="1"/>
  </cols>
  <sheetData>
    <row r="1" spans="1:11" ht="15">
      <c r="A1" s="91" t="s">
        <v>11</v>
      </c>
      <c r="B1" s="90"/>
      <c r="D1" s="92"/>
      <c r="E1" s="90"/>
      <c r="F1" s="90"/>
      <c r="G1" s="90"/>
      <c r="H1" s="90"/>
      <c r="I1" s="90"/>
      <c r="J1" s="93"/>
      <c r="K1" s="93"/>
    </row>
    <row r="2" ht="15.75" thickBot="1"/>
    <row r="3" spans="1:11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2" ht="15">
      <c r="A4" s="9">
        <v>1</v>
      </c>
      <c r="B4" s="7" t="s">
        <v>100</v>
      </c>
      <c r="C4" s="8">
        <v>27</v>
      </c>
      <c r="D4" s="9">
        <v>279</v>
      </c>
      <c r="E4" s="9">
        <v>200</v>
      </c>
      <c r="F4" s="9">
        <v>226</v>
      </c>
      <c r="G4" s="9">
        <v>227</v>
      </c>
      <c r="H4" s="9">
        <v>234</v>
      </c>
      <c r="I4" s="9">
        <v>186</v>
      </c>
      <c r="J4" s="10">
        <f aca="true" t="shared" si="0" ref="J4:J35">SUM(D4:I4)</f>
        <v>1352</v>
      </c>
      <c r="K4" s="11">
        <f>AVERAGE(D4:I4)</f>
        <v>225.33333333333334</v>
      </c>
      <c r="L4" s="45"/>
    </row>
    <row r="5" spans="1:11" ht="15">
      <c r="A5" s="9">
        <v>2</v>
      </c>
      <c r="B5" s="7" t="s">
        <v>96</v>
      </c>
      <c r="C5" s="8">
        <v>23</v>
      </c>
      <c r="D5" s="9">
        <v>171</v>
      </c>
      <c r="E5" s="9">
        <v>219</v>
      </c>
      <c r="F5" s="9">
        <v>238</v>
      </c>
      <c r="G5" s="9">
        <v>211</v>
      </c>
      <c r="H5" s="9">
        <v>229</v>
      </c>
      <c r="I5" s="9">
        <v>247</v>
      </c>
      <c r="J5" s="10">
        <f t="shared" si="0"/>
        <v>1315</v>
      </c>
      <c r="K5" s="11">
        <f aca="true" t="shared" si="1" ref="K5:K23">AVERAGE(D5:I5)</f>
        <v>219.16666666666666</v>
      </c>
    </row>
    <row r="6" spans="1:11" ht="15">
      <c r="A6" s="9">
        <v>3</v>
      </c>
      <c r="B6" s="7" t="s">
        <v>63</v>
      </c>
      <c r="C6" s="8">
        <v>1</v>
      </c>
      <c r="D6" s="9">
        <v>244</v>
      </c>
      <c r="E6" s="9">
        <v>198</v>
      </c>
      <c r="F6" s="9">
        <v>212</v>
      </c>
      <c r="G6" s="9">
        <v>212</v>
      </c>
      <c r="H6" s="9">
        <v>211</v>
      </c>
      <c r="I6" s="9">
        <v>233</v>
      </c>
      <c r="J6" s="10">
        <f t="shared" si="0"/>
        <v>1310</v>
      </c>
      <c r="K6" s="11">
        <f t="shared" si="1"/>
        <v>218.33333333333334</v>
      </c>
    </row>
    <row r="7" spans="1:11" ht="15">
      <c r="A7" s="9">
        <v>4</v>
      </c>
      <c r="B7" s="7" t="s">
        <v>87</v>
      </c>
      <c r="C7" s="8">
        <v>18</v>
      </c>
      <c r="D7" s="9">
        <v>184</v>
      </c>
      <c r="E7" s="9">
        <v>213</v>
      </c>
      <c r="F7" s="9">
        <v>235</v>
      </c>
      <c r="G7" s="9">
        <v>223</v>
      </c>
      <c r="H7" s="9">
        <v>201</v>
      </c>
      <c r="I7" s="9">
        <v>246</v>
      </c>
      <c r="J7" s="10">
        <f t="shared" si="0"/>
        <v>1302</v>
      </c>
      <c r="K7" s="11">
        <f t="shared" si="1"/>
        <v>217</v>
      </c>
    </row>
    <row r="8" spans="1:11" ht="15">
      <c r="A8" s="9">
        <v>5</v>
      </c>
      <c r="B8" s="7" t="s">
        <v>86</v>
      </c>
      <c r="C8" s="8">
        <v>17</v>
      </c>
      <c r="D8" s="9">
        <v>212</v>
      </c>
      <c r="E8" s="9">
        <v>209</v>
      </c>
      <c r="F8" s="9">
        <v>218</v>
      </c>
      <c r="G8" s="9">
        <v>193</v>
      </c>
      <c r="H8" s="9">
        <v>203</v>
      </c>
      <c r="I8" s="9">
        <v>243</v>
      </c>
      <c r="J8" s="10">
        <f t="shared" si="0"/>
        <v>1278</v>
      </c>
      <c r="K8" s="11">
        <f t="shared" si="1"/>
        <v>213</v>
      </c>
    </row>
    <row r="9" spans="1:11" ht="15">
      <c r="A9" s="9">
        <v>6</v>
      </c>
      <c r="B9" s="7" t="s">
        <v>88</v>
      </c>
      <c r="C9" s="8">
        <v>19</v>
      </c>
      <c r="D9" s="9">
        <v>192</v>
      </c>
      <c r="E9" s="9">
        <v>211</v>
      </c>
      <c r="F9" s="9">
        <v>214</v>
      </c>
      <c r="G9" s="9">
        <v>195</v>
      </c>
      <c r="H9" s="9">
        <v>259</v>
      </c>
      <c r="I9" s="9">
        <v>203</v>
      </c>
      <c r="J9" s="10">
        <f t="shared" si="0"/>
        <v>1274</v>
      </c>
      <c r="K9" s="11">
        <f t="shared" si="1"/>
        <v>212.33333333333334</v>
      </c>
    </row>
    <row r="10" spans="1:11" ht="15">
      <c r="A10" s="9">
        <v>7</v>
      </c>
      <c r="B10" s="7" t="s">
        <v>159</v>
      </c>
      <c r="C10" s="8">
        <v>3</v>
      </c>
      <c r="D10" s="9">
        <v>204</v>
      </c>
      <c r="E10" s="9">
        <v>243</v>
      </c>
      <c r="F10" s="9">
        <v>203</v>
      </c>
      <c r="G10" s="9">
        <v>213</v>
      </c>
      <c r="H10" s="9">
        <v>192</v>
      </c>
      <c r="I10" s="9">
        <v>215</v>
      </c>
      <c r="J10" s="10">
        <f t="shared" si="0"/>
        <v>1270</v>
      </c>
      <c r="K10" s="11">
        <f t="shared" si="1"/>
        <v>211.66666666666666</v>
      </c>
    </row>
    <row r="11" spans="1:11" ht="15">
      <c r="A11" s="9">
        <v>8</v>
      </c>
      <c r="B11" s="7" t="s">
        <v>92</v>
      </c>
      <c r="C11" s="8">
        <v>21</v>
      </c>
      <c r="D11" s="9">
        <v>167</v>
      </c>
      <c r="E11" s="9">
        <v>232</v>
      </c>
      <c r="F11" s="9">
        <v>236</v>
      </c>
      <c r="G11" s="9">
        <v>192</v>
      </c>
      <c r="H11" s="9">
        <v>223</v>
      </c>
      <c r="I11" s="9">
        <v>217</v>
      </c>
      <c r="J11" s="10">
        <f t="shared" si="0"/>
        <v>1267</v>
      </c>
      <c r="K11" s="11">
        <f t="shared" si="1"/>
        <v>211.16666666666666</v>
      </c>
    </row>
    <row r="12" spans="1:11" ht="15">
      <c r="A12" s="9">
        <v>9</v>
      </c>
      <c r="B12" s="7" t="s">
        <v>109</v>
      </c>
      <c r="C12" s="8">
        <v>33</v>
      </c>
      <c r="D12" s="9">
        <v>164</v>
      </c>
      <c r="E12" s="9">
        <v>213</v>
      </c>
      <c r="F12" s="9">
        <v>191</v>
      </c>
      <c r="G12" s="9">
        <v>197</v>
      </c>
      <c r="H12" s="9">
        <v>275</v>
      </c>
      <c r="I12" s="9">
        <v>225</v>
      </c>
      <c r="J12" s="10">
        <f t="shared" si="0"/>
        <v>1265</v>
      </c>
      <c r="K12" s="11">
        <f t="shared" si="1"/>
        <v>210.83333333333334</v>
      </c>
    </row>
    <row r="13" spans="1:11" ht="15">
      <c r="A13" s="9">
        <v>10</v>
      </c>
      <c r="B13" s="7" t="s">
        <v>71</v>
      </c>
      <c r="C13" s="8">
        <v>8</v>
      </c>
      <c r="D13" s="9">
        <v>218</v>
      </c>
      <c r="E13" s="9">
        <v>221</v>
      </c>
      <c r="F13" s="9">
        <v>166</v>
      </c>
      <c r="G13" s="9">
        <v>207</v>
      </c>
      <c r="H13" s="9">
        <v>225</v>
      </c>
      <c r="I13" s="9">
        <v>213</v>
      </c>
      <c r="J13" s="10">
        <f t="shared" si="0"/>
        <v>1250</v>
      </c>
      <c r="K13" s="11">
        <f t="shared" si="1"/>
        <v>208.33333333333334</v>
      </c>
    </row>
    <row r="14" spans="1:11" ht="15">
      <c r="A14" s="9">
        <v>11</v>
      </c>
      <c r="B14" s="7" t="s">
        <v>65</v>
      </c>
      <c r="C14" s="8">
        <v>3</v>
      </c>
      <c r="D14" s="9">
        <v>214</v>
      </c>
      <c r="E14" s="9">
        <v>207</v>
      </c>
      <c r="F14" s="9">
        <v>161</v>
      </c>
      <c r="G14" s="9">
        <v>225</v>
      </c>
      <c r="H14" s="9">
        <v>193</v>
      </c>
      <c r="I14" s="9">
        <v>244</v>
      </c>
      <c r="J14" s="10">
        <f t="shared" si="0"/>
        <v>1244</v>
      </c>
      <c r="K14" s="11">
        <f t="shared" si="1"/>
        <v>207.33333333333334</v>
      </c>
    </row>
    <row r="15" spans="1:11" ht="15">
      <c r="A15" s="9">
        <v>12</v>
      </c>
      <c r="B15" s="7" t="s">
        <v>79</v>
      </c>
      <c r="C15" s="8">
        <v>13</v>
      </c>
      <c r="D15" s="9">
        <v>229</v>
      </c>
      <c r="E15" s="9">
        <v>153</v>
      </c>
      <c r="F15" s="9">
        <v>233</v>
      </c>
      <c r="G15" s="9">
        <v>260</v>
      </c>
      <c r="H15" s="9">
        <v>189</v>
      </c>
      <c r="I15" s="9">
        <v>177</v>
      </c>
      <c r="J15" s="10">
        <f t="shared" si="0"/>
        <v>1241</v>
      </c>
      <c r="K15" s="11">
        <f t="shared" si="1"/>
        <v>206.83333333333334</v>
      </c>
    </row>
    <row r="16" spans="1:12" ht="15">
      <c r="A16" s="9">
        <v>13</v>
      </c>
      <c r="B16" s="7" t="s">
        <v>163</v>
      </c>
      <c r="C16" s="8">
        <v>13</v>
      </c>
      <c r="D16" s="9">
        <v>185</v>
      </c>
      <c r="E16" s="9">
        <v>201</v>
      </c>
      <c r="F16" s="9">
        <v>232</v>
      </c>
      <c r="G16" s="9">
        <v>201</v>
      </c>
      <c r="H16" s="9">
        <v>198</v>
      </c>
      <c r="I16" s="9">
        <v>223</v>
      </c>
      <c r="J16" s="10">
        <f t="shared" si="0"/>
        <v>1240</v>
      </c>
      <c r="K16" s="11">
        <f t="shared" si="1"/>
        <v>206.66666666666666</v>
      </c>
      <c r="L16" s="45"/>
    </row>
    <row r="17" spans="1:11" ht="15">
      <c r="A17" s="9">
        <v>14</v>
      </c>
      <c r="B17" s="7" t="s">
        <v>113</v>
      </c>
      <c r="C17" s="8">
        <v>36</v>
      </c>
      <c r="D17" s="9">
        <v>192</v>
      </c>
      <c r="E17" s="9">
        <v>204</v>
      </c>
      <c r="F17" s="9">
        <v>226</v>
      </c>
      <c r="G17" s="9">
        <v>192</v>
      </c>
      <c r="H17" s="9">
        <v>208</v>
      </c>
      <c r="I17" s="9">
        <v>204</v>
      </c>
      <c r="J17" s="10">
        <f t="shared" si="0"/>
        <v>1226</v>
      </c>
      <c r="K17" s="11">
        <f t="shared" si="1"/>
        <v>204.33333333333334</v>
      </c>
    </row>
    <row r="18" spans="1:11" ht="15">
      <c r="A18" s="9">
        <v>15</v>
      </c>
      <c r="B18" s="7" t="s">
        <v>85</v>
      </c>
      <c r="C18" s="8">
        <v>17</v>
      </c>
      <c r="D18" s="9">
        <v>214</v>
      </c>
      <c r="E18" s="9">
        <v>230</v>
      </c>
      <c r="F18" s="9">
        <v>226</v>
      </c>
      <c r="G18" s="9">
        <v>224</v>
      </c>
      <c r="H18" s="9">
        <v>149</v>
      </c>
      <c r="I18" s="9">
        <v>175</v>
      </c>
      <c r="J18" s="10">
        <f t="shared" si="0"/>
        <v>1218</v>
      </c>
      <c r="K18" s="11">
        <f t="shared" si="1"/>
        <v>203</v>
      </c>
    </row>
    <row r="19" spans="1:11" ht="15">
      <c r="A19" s="9">
        <v>16</v>
      </c>
      <c r="B19" s="7" t="s">
        <v>112</v>
      </c>
      <c r="C19" s="8">
        <v>36</v>
      </c>
      <c r="D19" s="9">
        <v>196</v>
      </c>
      <c r="E19" s="9">
        <v>205</v>
      </c>
      <c r="F19" s="9">
        <v>189</v>
      </c>
      <c r="G19" s="9">
        <v>177</v>
      </c>
      <c r="H19" s="9">
        <v>225</v>
      </c>
      <c r="I19" s="9">
        <v>224</v>
      </c>
      <c r="J19" s="10">
        <f t="shared" si="0"/>
        <v>1216</v>
      </c>
      <c r="K19" s="11">
        <f t="shared" si="1"/>
        <v>202.66666666666666</v>
      </c>
    </row>
    <row r="20" spans="1:11" ht="15">
      <c r="A20" s="9">
        <v>17</v>
      </c>
      <c r="B20" s="7" t="s">
        <v>68</v>
      </c>
      <c r="C20" s="8">
        <v>5</v>
      </c>
      <c r="D20" s="9">
        <v>121</v>
      </c>
      <c r="E20" s="9">
        <v>169</v>
      </c>
      <c r="F20" s="9">
        <v>199</v>
      </c>
      <c r="G20" s="9">
        <v>257</v>
      </c>
      <c r="H20" s="9">
        <v>247</v>
      </c>
      <c r="I20" s="9">
        <v>211</v>
      </c>
      <c r="J20" s="10">
        <f t="shared" si="0"/>
        <v>1204</v>
      </c>
      <c r="K20" s="11">
        <f t="shared" si="1"/>
        <v>200.66666666666666</v>
      </c>
    </row>
    <row r="21" spans="1:11" ht="15">
      <c r="A21" s="9">
        <v>18</v>
      </c>
      <c r="B21" s="7" t="s">
        <v>80</v>
      </c>
      <c r="C21" s="8">
        <v>14</v>
      </c>
      <c r="D21" s="9">
        <v>157</v>
      </c>
      <c r="E21" s="9">
        <v>264</v>
      </c>
      <c r="F21" s="9">
        <v>227</v>
      </c>
      <c r="G21" s="9">
        <v>178</v>
      </c>
      <c r="H21" s="9">
        <v>176</v>
      </c>
      <c r="I21" s="9">
        <v>191</v>
      </c>
      <c r="J21" s="10">
        <f t="shared" si="0"/>
        <v>1193</v>
      </c>
      <c r="K21" s="11">
        <f t="shared" si="1"/>
        <v>198.83333333333334</v>
      </c>
    </row>
    <row r="22" spans="1:11" ht="15">
      <c r="A22" s="9">
        <v>19</v>
      </c>
      <c r="B22" s="7" t="s">
        <v>67</v>
      </c>
      <c r="C22" s="8">
        <v>5</v>
      </c>
      <c r="D22" s="9">
        <v>192</v>
      </c>
      <c r="E22" s="9">
        <v>156</v>
      </c>
      <c r="F22" s="9">
        <v>208</v>
      </c>
      <c r="G22" s="9">
        <v>244</v>
      </c>
      <c r="H22" s="9">
        <v>203</v>
      </c>
      <c r="I22" s="9">
        <v>188</v>
      </c>
      <c r="J22" s="10">
        <f t="shared" si="0"/>
        <v>1191</v>
      </c>
      <c r="K22" s="11">
        <f t="shared" si="1"/>
        <v>198.5</v>
      </c>
    </row>
    <row r="23" spans="1:11" ht="15">
      <c r="A23" s="9">
        <v>20</v>
      </c>
      <c r="B23" s="7" t="s">
        <v>73</v>
      </c>
      <c r="C23" s="8">
        <v>9</v>
      </c>
      <c r="D23" s="9">
        <v>235</v>
      </c>
      <c r="E23" s="9">
        <v>163</v>
      </c>
      <c r="F23" s="9">
        <v>179</v>
      </c>
      <c r="G23" s="9">
        <v>177</v>
      </c>
      <c r="H23" s="9">
        <v>194</v>
      </c>
      <c r="I23" s="9">
        <v>237</v>
      </c>
      <c r="J23" s="10">
        <f t="shared" si="0"/>
        <v>1185</v>
      </c>
      <c r="K23" s="11">
        <f t="shared" si="1"/>
        <v>197.5</v>
      </c>
    </row>
    <row r="24" spans="1:11" ht="15">
      <c r="A24" s="9">
        <v>21</v>
      </c>
      <c r="B24" s="7" t="s">
        <v>94</v>
      </c>
      <c r="C24" s="8">
        <v>22</v>
      </c>
      <c r="D24" s="9">
        <v>222</v>
      </c>
      <c r="E24" s="9">
        <v>205</v>
      </c>
      <c r="F24" s="9">
        <v>183</v>
      </c>
      <c r="G24" s="9">
        <v>179</v>
      </c>
      <c r="H24" s="9">
        <v>205</v>
      </c>
      <c r="I24" s="9">
        <v>174</v>
      </c>
      <c r="J24" s="10">
        <f t="shared" si="0"/>
        <v>1168</v>
      </c>
      <c r="K24" s="11">
        <f>AVERAGE(D24:I24)</f>
        <v>194.66666666666666</v>
      </c>
    </row>
    <row r="25" spans="1:11" ht="15">
      <c r="A25" s="9">
        <v>22</v>
      </c>
      <c r="B25" s="7" t="s">
        <v>95</v>
      </c>
      <c r="C25" s="8">
        <v>23</v>
      </c>
      <c r="D25" s="9">
        <v>191</v>
      </c>
      <c r="E25" s="9">
        <v>202</v>
      </c>
      <c r="F25" s="9">
        <v>168</v>
      </c>
      <c r="G25" s="9">
        <v>232</v>
      </c>
      <c r="H25" s="9">
        <v>188</v>
      </c>
      <c r="I25" s="9">
        <v>184</v>
      </c>
      <c r="J25" s="10">
        <f t="shared" si="0"/>
        <v>1165</v>
      </c>
      <c r="K25" s="11">
        <f>AVERAGE(D25:I25)</f>
        <v>194.16666666666666</v>
      </c>
    </row>
    <row r="26" spans="1:11" ht="15">
      <c r="A26" s="9">
        <v>23</v>
      </c>
      <c r="B26" s="7" t="s">
        <v>78</v>
      </c>
      <c r="C26" s="8">
        <v>12</v>
      </c>
      <c r="D26" s="9">
        <v>204</v>
      </c>
      <c r="E26" s="9">
        <v>170</v>
      </c>
      <c r="F26" s="9">
        <v>176</v>
      </c>
      <c r="G26" s="9">
        <v>215</v>
      </c>
      <c r="H26" s="9">
        <v>149</v>
      </c>
      <c r="I26" s="9">
        <v>249</v>
      </c>
      <c r="J26" s="10">
        <f t="shared" si="0"/>
        <v>1163</v>
      </c>
      <c r="K26" s="11">
        <f aca="true" t="shared" si="2" ref="K26:K41">AVERAGE(D26:I26)</f>
        <v>193.83333333333334</v>
      </c>
    </row>
    <row r="27" spans="1:11" ht="15">
      <c r="A27" s="9">
        <v>24</v>
      </c>
      <c r="B27" s="7" t="s">
        <v>152</v>
      </c>
      <c r="C27" s="8">
        <v>26</v>
      </c>
      <c r="D27" s="9">
        <v>221</v>
      </c>
      <c r="E27" s="9">
        <v>191</v>
      </c>
      <c r="F27" s="9">
        <v>175</v>
      </c>
      <c r="G27" s="9">
        <v>190</v>
      </c>
      <c r="H27" s="9">
        <v>168</v>
      </c>
      <c r="I27" s="9">
        <v>203</v>
      </c>
      <c r="J27" s="10">
        <f t="shared" si="0"/>
        <v>1148</v>
      </c>
      <c r="K27" s="11">
        <f t="shared" si="2"/>
        <v>191.33333333333334</v>
      </c>
    </row>
    <row r="28" spans="1:11" ht="15">
      <c r="A28" s="9">
        <v>25</v>
      </c>
      <c r="B28" s="7" t="s">
        <v>77</v>
      </c>
      <c r="C28" s="8">
        <v>12</v>
      </c>
      <c r="D28" s="9">
        <v>174</v>
      </c>
      <c r="E28" s="9">
        <v>192</v>
      </c>
      <c r="F28" s="9">
        <v>233</v>
      </c>
      <c r="G28" s="9">
        <v>190</v>
      </c>
      <c r="H28" s="9">
        <v>201</v>
      </c>
      <c r="I28" s="9">
        <v>152</v>
      </c>
      <c r="J28" s="10">
        <f t="shared" si="0"/>
        <v>1142</v>
      </c>
      <c r="K28" s="11">
        <f t="shared" si="2"/>
        <v>190.33333333333334</v>
      </c>
    </row>
    <row r="29" spans="1:11" ht="15">
      <c r="A29" s="9">
        <v>26</v>
      </c>
      <c r="B29" s="7" t="s">
        <v>108</v>
      </c>
      <c r="C29" s="8">
        <v>32</v>
      </c>
      <c r="D29" s="9">
        <v>207</v>
      </c>
      <c r="E29" s="9">
        <v>162</v>
      </c>
      <c r="F29" s="9">
        <v>200</v>
      </c>
      <c r="G29" s="9">
        <v>178</v>
      </c>
      <c r="H29" s="9">
        <v>167</v>
      </c>
      <c r="I29" s="9">
        <v>224</v>
      </c>
      <c r="J29" s="10">
        <f t="shared" si="0"/>
        <v>1138</v>
      </c>
      <c r="K29" s="11">
        <f t="shared" si="2"/>
        <v>189.66666666666666</v>
      </c>
    </row>
    <row r="30" spans="1:11" ht="15">
      <c r="A30" s="9">
        <v>27</v>
      </c>
      <c r="B30" s="7" t="s">
        <v>64</v>
      </c>
      <c r="C30" s="8">
        <v>18</v>
      </c>
      <c r="D30" s="9">
        <v>144</v>
      </c>
      <c r="E30" s="9">
        <v>174</v>
      </c>
      <c r="F30" s="9">
        <v>218</v>
      </c>
      <c r="G30" s="9">
        <v>214</v>
      </c>
      <c r="H30" s="9">
        <v>178</v>
      </c>
      <c r="I30" s="9">
        <v>207</v>
      </c>
      <c r="J30" s="10">
        <f t="shared" si="0"/>
        <v>1135</v>
      </c>
      <c r="K30" s="11">
        <f t="shared" si="2"/>
        <v>189.16666666666666</v>
      </c>
    </row>
    <row r="31" spans="1:11" ht="15">
      <c r="A31" s="9">
        <v>28</v>
      </c>
      <c r="B31" s="7" t="s">
        <v>111</v>
      </c>
      <c r="C31" s="8">
        <v>34</v>
      </c>
      <c r="D31" s="9">
        <v>160</v>
      </c>
      <c r="E31" s="9">
        <v>192</v>
      </c>
      <c r="F31" s="9">
        <v>168</v>
      </c>
      <c r="G31" s="9">
        <v>182</v>
      </c>
      <c r="H31" s="9">
        <v>253</v>
      </c>
      <c r="I31" s="9">
        <v>170</v>
      </c>
      <c r="J31" s="10">
        <f t="shared" si="0"/>
        <v>1125</v>
      </c>
      <c r="K31" s="11">
        <f t="shared" si="2"/>
        <v>187.5</v>
      </c>
    </row>
    <row r="32" spans="1:11" ht="15">
      <c r="A32" s="9">
        <v>29</v>
      </c>
      <c r="B32" s="7" t="s">
        <v>97</v>
      </c>
      <c r="C32" s="8">
        <v>24</v>
      </c>
      <c r="D32" s="9">
        <v>160</v>
      </c>
      <c r="E32" s="9">
        <v>214</v>
      </c>
      <c r="F32" s="9">
        <v>179</v>
      </c>
      <c r="G32" s="9">
        <v>200</v>
      </c>
      <c r="H32" s="9">
        <v>192</v>
      </c>
      <c r="I32" s="9">
        <v>168</v>
      </c>
      <c r="J32" s="10">
        <f t="shared" si="0"/>
        <v>1113</v>
      </c>
      <c r="K32" s="11">
        <f t="shared" si="2"/>
        <v>185.5</v>
      </c>
    </row>
    <row r="33" spans="1:11" ht="15">
      <c r="A33" s="9">
        <v>30</v>
      </c>
      <c r="B33" s="7" t="s">
        <v>75</v>
      </c>
      <c r="C33" s="8">
        <v>11</v>
      </c>
      <c r="D33" s="9">
        <v>172</v>
      </c>
      <c r="E33" s="9">
        <v>205</v>
      </c>
      <c r="F33" s="9">
        <v>158</v>
      </c>
      <c r="G33" s="9">
        <v>178</v>
      </c>
      <c r="H33" s="9">
        <v>228</v>
      </c>
      <c r="I33" s="9">
        <v>171</v>
      </c>
      <c r="J33" s="10">
        <f t="shared" si="0"/>
        <v>1112</v>
      </c>
      <c r="K33" s="11">
        <f t="shared" si="2"/>
        <v>185.33333333333334</v>
      </c>
    </row>
    <row r="34" spans="1:11" ht="15">
      <c r="A34" s="9">
        <v>31</v>
      </c>
      <c r="B34" s="7" t="s">
        <v>103</v>
      </c>
      <c r="C34" s="8">
        <v>29</v>
      </c>
      <c r="D34" s="9">
        <v>201</v>
      </c>
      <c r="E34" s="9">
        <v>178</v>
      </c>
      <c r="F34" s="9">
        <v>192</v>
      </c>
      <c r="G34" s="9">
        <v>212</v>
      </c>
      <c r="H34" s="9">
        <v>164</v>
      </c>
      <c r="I34" s="9">
        <v>160</v>
      </c>
      <c r="J34" s="10">
        <f t="shared" si="0"/>
        <v>1107</v>
      </c>
      <c r="K34" s="11">
        <f t="shared" si="2"/>
        <v>184.5</v>
      </c>
    </row>
    <row r="35" spans="1:11" ht="15">
      <c r="A35" s="9">
        <v>32</v>
      </c>
      <c r="B35" s="7" t="s">
        <v>158</v>
      </c>
      <c r="C35" s="8">
        <v>2</v>
      </c>
      <c r="D35" s="9">
        <v>170</v>
      </c>
      <c r="E35" s="9">
        <v>189</v>
      </c>
      <c r="F35" s="9">
        <v>203</v>
      </c>
      <c r="G35" s="9">
        <v>185</v>
      </c>
      <c r="H35" s="9">
        <v>181</v>
      </c>
      <c r="I35" s="9">
        <v>177</v>
      </c>
      <c r="J35" s="10">
        <f t="shared" si="0"/>
        <v>1105</v>
      </c>
      <c r="K35" s="11">
        <f t="shared" si="2"/>
        <v>184.16666666666666</v>
      </c>
    </row>
    <row r="36" spans="1:11" ht="15">
      <c r="A36" s="9">
        <v>33</v>
      </c>
      <c r="B36" s="7" t="s">
        <v>110</v>
      </c>
      <c r="C36" s="8">
        <v>33</v>
      </c>
      <c r="D36" s="9">
        <v>170</v>
      </c>
      <c r="E36" s="9">
        <v>168</v>
      </c>
      <c r="F36" s="9">
        <v>153</v>
      </c>
      <c r="G36" s="9">
        <v>180</v>
      </c>
      <c r="H36" s="9">
        <v>235</v>
      </c>
      <c r="I36" s="9">
        <v>197</v>
      </c>
      <c r="J36" s="10">
        <f aca="true" t="shared" si="3" ref="J36:J67">SUM(D36:I36)</f>
        <v>1103</v>
      </c>
      <c r="K36" s="11">
        <f t="shared" si="2"/>
        <v>183.83333333333334</v>
      </c>
    </row>
    <row r="37" spans="1:11" ht="15">
      <c r="A37" s="9">
        <v>34</v>
      </c>
      <c r="B37" s="7" t="s">
        <v>168</v>
      </c>
      <c r="C37" s="8">
        <v>32</v>
      </c>
      <c r="D37" s="9">
        <v>180</v>
      </c>
      <c r="E37" s="9">
        <v>146</v>
      </c>
      <c r="F37" s="9">
        <v>171</v>
      </c>
      <c r="G37" s="9">
        <v>222</v>
      </c>
      <c r="H37" s="9">
        <v>179</v>
      </c>
      <c r="I37" s="9">
        <v>201</v>
      </c>
      <c r="J37" s="10">
        <f t="shared" si="3"/>
        <v>1099</v>
      </c>
      <c r="K37" s="11">
        <f t="shared" si="2"/>
        <v>183.16666666666666</v>
      </c>
    </row>
    <row r="38" spans="1:11" ht="15">
      <c r="A38" s="9">
        <v>35</v>
      </c>
      <c r="B38" s="7" t="s">
        <v>104</v>
      </c>
      <c r="C38" s="8">
        <v>30</v>
      </c>
      <c r="D38" s="9">
        <v>170</v>
      </c>
      <c r="E38" s="9">
        <v>164</v>
      </c>
      <c r="F38" s="9">
        <v>236</v>
      </c>
      <c r="G38" s="9">
        <v>172</v>
      </c>
      <c r="H38" s="9">
        <v>190</v>
      </c>
      <c r="I38" s="9">
        <v>150</v>
      </c>
      <c r="J38" s="10">
        <f t="shared" si="3"/>
        <v>1082</v>
      </c>
      <c r="K38" s="11">
        <f t="shared" si="2"/>
        <v>180.33333333333334</v>
      </c>
    </row>
    <row r="39" spans="1:11" ht="15">
      <c r="A39" s="9">
        <v>36</v>
      </c>
      <c r="B39" s="7" t="s">
        <v>72</v>
      </c>
      <c r="C39" s="8">
        <v>8</v>
      </c>
      <c r="D39" s="9">
        <v>215</v>
      </c>
      <c r="E39" s="9">
        <v>153</v>
      </c>
      <c r="F39" s="9">
        <v>169</v>
      </c>
      <c r="G39" s="9">
        <v>177</v>
      </c>
      <c r="H39" s="9">
        <v>181</v>
      </c>
      <c r="I39" s="9">
        <v>186</v>
      </c>
      <c r="J39" s="10">
        <f t="shared" si="3"/>
        <v>1081</v>
      </c>
      <c r="K39" s="11">
        <f t="shared" si="2"/>
        <v>180.16666666666666</v>
      </c>
    </row>
    <row r="40" spans="1:11" ht="15">
      <c r="A40" s="9">
        <v>37</v>
      </c>
      <c r="B40" s="7" t="s">
        <v>106</v>
      </c>
      <c r="C40" s="8">
        <v>31</v>
      </c>
      <c r="D40" s="9">
        <v>217</v>
      </c>
      <c r="E40" s="9">
        <v>152</v>
      </c>
      <c r="F40" s="9">
        <v>176</v>
      </c>
      <c r="G40" s="9">
        <v>193</v>
      </c>
      <c r="H40" s="9">
        <v>153</v>
      </c>
      <c r="I40" s="9">
        <v>190</v>
      </c>
      <c r="J40" s="10">
        <f t="shared" si="3"/>
        <v>1081</v>
      </c>
      <c r="K40" s="11">
        <f t="shared" si="2"/>
        <v>180.16666666666666</v>
      </c>
    </row>
    <row r="41" spans="1:11" ht="15">
      <c r="A41" s="9">
        <v>38</v>
      </c>
      <c r="B41" s="7" t="s">
        <v>83</v>
      </c>
      <c r="C41" s="8">
        <v>15</v>
      </c>
      <c r="D41" s="9">
        <v>134</v>
      </c>
      <c r="E41" s="9">
        <v>145</v>
      </c>
      <c r="F41" s="9">
        <v>189</v>
      </c>
      <c r="G41" s="9">
        <v>193</v>
      </c>
      <c r="H41" s="9">
        <v>209</v>
      </c>
      <c r="I41" s="9">
        <v>205</v>
      </c>
      <c r="J41" s="10">
        <f t="shared" si="3"/>
        <v>1075</v>
      </c>
      <c r="K41" s="11">
        <f t="shared" si="2"/>
        <v>179.16666666666666</v>
      </c>
    </row>
    <row r="42" spans="1:11" ht="15">
      <c r="A42" s="9">
        <v>39</v>
      </c>
      <c r="B42" s="7" t="s">
        <v>105</v>
      </c>
      <c r="C42" s="8">
        <v>30</v>
      </c>
      <c r="D42" s="9">
        <v>189</v>
      </c>
      <c r="E42" s="9">
        <v>169</v>
      </c>
      <c r="F42" s="9">
        <v>222</v>
      </c>
      <c r="G42" s="9">
        <v>178</v>
      </c>
      <c r="H42" s="9">
        <v>134</v>
      </c>
      <c r="I42" s="9">
        <v>173</v>
      </c>
      <c r="J42" s="10">
        <f t="shared" si="3"/>
        <v>1065</v>
      </c>
      <c r="K42" s="11">
        <f aca="true" t="shared" si="4" ref="K42:K49">AVERAGE(D42:I42)</f>
        <v>177.5</v>
      </c>
    </row>
    <row r="43" spans="1:11" ht="15">
      <c r="A43" s="9">
        <v>40</v>
      </c>
      <c r="B43" s="7" t="s">
        <v>81</v>
      </c>
      <c r="C43" s="8">
        <v>14</v>
      </c>
      <c r="D43" s="9">
        <v>150</v>
      </c>
      <c r="E43" s="9">
        <v>187</v>
      </c>
      <c r="F43" s="9">
        <v>156</v>
      </c>
      <c r="G43" s="9">
        <v>219</v>
      </c>
      <c r="H43" s="9">
        <v>163</v>
      </c>
      <c r="I43" s="9">
        <v>189</v>
      </c>
      <c r="J43" s="10">
        <f t="shared" si="3"/>
        <v>1064</v>
      </c>
      <c r="K43" s="11">
        <f t="shared" si="4"/>
        <v>177.33333333333334</v>
      </c>
    </row>
    <row r="44" spans="1:11" ht="15">
      <c r="A44" s="9">
        <v>41</v>
      </c>
      <c r="B44" s="7" t="s">
        <v>62</v>
      </c>
      <c r="C44" s="8">
        <v>1</v>
      </c>
      <c r="D44" s="9">
        <v>170</v>
      </c>
      <c r="E44" s="9">
        <v>191</v>
      </c>
      <c r="F44" s="9">
        <v>173</v>
      </c>
      <c r="G44" s="9">
        <v>201</v>
      </c>
      <c r="H44" s="9">
        <v>176</v>
      </c>
      <c r="I44" s="9">
        <v>152</v>
      </c>
      <c r="J44" s="10">
        <f t="shared" si="3"/>
        <v>1063</v>
      </c>
      <c r="K44" s="11">
        <f t="shared" si="4"/>
        <v>177.16666666666666</v>
      </c>
    </row>
    <row r="45" spans="1:11" ht="15">
      <c r="A45" s="9">
        <v>42</v>
      </c>
      <c r="B45" s="7" t="s">
        <v>74</v>
      </c>
      <c r="C45" s="8">
        <v>10</v>
      </c>
      <c r="D45" s="9">
        <v>187</v>
      </c>
      <c r="E45" s="9">
        <v>177</v>
      </c>
      <c r="F45" s="9">
        <v>171</v>
      </c>
      <c r="G45" s="9">
        <v>164</v>
      </c>
      <c r="H45" s="9">
        <v>180</v>
      </c>
      <c r="I45" s="9">
        <v>182</v>
      </c>
      <c r="J45" s="10">
        <f t="shared" si="3"/>
        <v>1061</v>
      </c>
      <c r="K45" s="11">
        <f t="shared" si="4"/>
        <v>176.83333333333334</v>
      </c>
    </row>
    <row r="46" spans="1:11" ht="15">
      <c r="A46" s="9">
        <v>43</v>
      </c>
      <c r="B46" s="7" t="s">
        <v>70</v>
      </c>
      <c r="C46" s="8">
        <v>7</v>
      </c>
      <c r="D46" s="9">
        <v>182</v>
      </c>
      <c r="E46" s="9">
        <v>162</v>
      </c>
      <c r="F46" s="9">
        <v>185</v>
      </c>
      <c r="G46" s="9">
        <v>203</v>
      </c>
      <c r="H46" s="9">
        <v>138</v>
      </c>
      <c r="I46" s="9">
        <v>180</v>
      </c>
      <c r="J46" s="10">
        <f t="shared" si="3"/>
        <v>1050</v>
      </c>
      <c r="K46" s="11">
        <f t="shared" si="4"/>
        <v>175</v>
      </c>
    </row>
    <row r="47" spans="1:11" ht="15">
      <c r="A47" s="9">
        <v>44</v>
      </c>
      <c r="B47" s="7" t="s">
        <v>164</v>
      </c>
      <c r="C47" s="8">
        <v>19</v>
      </c>
      <c r="D47" s="9">
        <v>163</v>
      </c>
      <c r="E47" s="9">
        <v>206</v>
      </c>
      <c r="F47" s="9">
        <v>143</v>
      </c>
      <c r="G47" s="9">
        <v>223</v>
      </c>
      <c r="H47" s="9">
        <v>181</v>
      </c>
      <c r="I47" s="9">
        <v>132</v>
      </c>
      <c r="J47" s="10">
        <f t="shared" si="3"/>
        <v>1048</v>
      </c>
      <c r="K47" s="11">
        <f t="shared" si="4"/>
        <v>174.66666666666666</v>
      </c>
    </row>
    <row r="48" spans="1:11" ht="15">
      <c r="A48" s="9">
        <v>45</v>
      </c>
      <c r="B48" s="7" t="s">
        <v>166</v>
      </c>
      <c r="C48" s="8">
        <v>33</v>
      </c>
      <c r="D48" s="9">
        <v>213</v>
      </c>
      <c r="E48" s="9">
        <v>155</v>
      </c>
      <c r="F48" s="9">
        <v>181</v>
      </c>
      <c r="G48" s="9">
        <v>181</v>
      </c>
      <c r="H48" s="9">
        <v>139</v>
      </c>
      <c r="I48" s="9">
        <v>176</v>
      </c>
      <c r="J48" s="10">
        <f t="shared" si="3"/>
        <v>1045</v>
      </c>
      <c r="K48" s="11">
        <f t="shared" si="4"/>
        <v>174.16666666666666</v>
      </c>
    </row>
    <row r="49" spans="1:11" ht="15">
      <c r="A49" s="9">
        <v>46</v>
      </c>
      <c r="B49" s="7" t="s">
        <v>102</v>
      </c>
      <c r="C49" s="8">
        <v>28</v>
      </c>
      <c r="D49" s="9">
        <v>157</v>
      </c>
      <c r="E49" s="9">
        <v>141</v>
      </c>
      <c r="F49" s="9">
        <v>210</v>
      </c>
      <c r="G49" s="9">
        <v>152</v>
      </c>
      <c r="H49" s="9">
        <v>171</v>
      </c>
      <c r="I49" s="9">
        <v>210</v>
      </c>
      <c r="J49" s="10">
        <f t="shared" si="3"/>
        <v>1041</v>
      </c>
      <c r="K49" s="11">
        <f t="shared" si="4"/>
        <v>173.5</v>
      </c>
    </row>
    <row r="50" spans="1:11" ht="15">
      <c r="A50" s="9">
        <v>47</v>
      </c>
      <c r="B50" s="7" t="s">
        <v>76</v>
      </c>
      <c r="C50" s="8">
        <v>11</v>
      </c>
      <c r="D50" s="9">
        <v>161</v>
      </c>
      <c r="E50" s="9">
        <v>182</v>
      </c>
      <c r="F50" s="9">
        <v>189</v>
      </c>
      <c r="G50" s="9">
        <v>155</v>
      </c>
      <c r="H50" s="9">
        <v>163</v>
      </c>
      <c r="I50" s="9">
        <v>190</v>
      </c>
      <c r="J50" s="10">
        <f t="shared" si="3"/>
        <v>1040</v>
      </c>
      <c r="K50" s="11">
        <f aca="true" t="shared" si="5" ref="K50:K58">AVERAGE(D50:I50)</f>
        <v>173.33333333333334</v>
      </c>
    </row>
    <row r="51" spans="1:11" ht="15">
      <c r="A51" s="9">
        <v>48</v>
      </c>
      <c r="B51" s="7" t="s">
        <v>162</v>
      </c>
      <c r="C51" s="8">
        <v>8</v>
      </c>
      <c r="D51" s="9">
        <v>187</v>
      </c>
      <c r="E51" s="9">
        <v>156</v>
      </c>
      <c r="F51" s="9">
        <v>172</v>
      </c>
      <c r="G51" s="9">
        <v>144</v>
      </c>
      <c r="H51" s="9">
        <v>177</v>
      </c>
      <c r="I51" s="9">
        <v>199</v>
      </c>
      <c r="J51" s="10">
        <f t="shared" si="3"/>
        <v>1035</v>
      </c>
      <c r="K51" s="11">
        <f t="shared" si="5"/>
        <v>172.5</v>
      </c>
    </row>
    <row r="52" spans="1:11" ht="15">
      <c r="A52" s="9">
        <v>49</v>
      </c>
      <c r="B52" s="7" t="s">
        <v>82</v>
      </c>
      <c r="C52" s="8">
        <v>15</v>
      </c>
      <c r="D52" s="9">
        <v>160</v>
      </c>
      <c r="E52" s="9">
        <v>179</v>
      </c>
      <c r="F52" s="9">
        <v>152</v>
      </c>
      <c r="G52" s="9">
        <v>162</v>
      </c>
      <c r="H52" s="9">
        <v>180</v>
      </c>
      <c r="I52" s="9">
        <v>202</v>
      </c>
      <c r="J52" s="10">
        <f t="shared" si="3"/>
        <v>1035</v>
      </c>
      <c r="K52" s="11">
        <f t="shared" si="5"/>
        <v>172.5</v>
      </c>
    </row>
    <row r="53" spans="1:11" ht="15">
      <c r="A53" s="9">
        <v>50</v>
      </c>
      <c r="B53" s="7" t="s">
        <v>93</v>
      </c>
      <c r="C53" s="8">
        <v>22</v>
      </c>
      <c r="D53" s="9">
        <v>145</v>
      </c>
      <c r="E53" s="9">
        <v>160</v>
      </c>
      <c r="F53" s="9">
        <v>222</v>
      </c>
      <c r="G53" s="9">
        <v>169</v>
      </c>
      <c r="H53" s="9">
        <v>188</v>
      </c>
      <c r="I53" s="9">
        <v>147</v>
      </c>
      <c r="J53" s="10">
        <f t="shared" si="3"/>
        <v>1031</v>
      </c>
      <c r="K53" s="11">
        <f t="shared" si="5"/>
        <v>171.83333333333334</v>
      </c>
    </row>
    <row r="54" spans="1:11" ht="15">
      <c r="A54" s="9">
        <v>51</v>
      </c>
      <c r="B54" s="7" t="s">
        <v>69</v>
      </c>
      <c r="C54" s="8">
        <v>6</v>
      </c>
      <c r="D54" s="9">
        <v>199</v>
      </c>
      <c r="E54" s="9">
        <v>163</v>
      </c>
      <c r="F54" s="9">
        <v>166</v>
      </c>
      <c r="G54" s="9">
        <v>182</v>
      </c>
      <c r="H54" s="9">
        <v>165</v>
      </c>
      <c r="I54" s="9">
        <v>154</v>
      </c>
      <c r="J54" s="10">
        <f t="shared" si="3"/>
        <v>1029</v>
      </c>
      <c r="K54" s="11">
        <f t="shared" si="5"/>
        <v>171.5</v>
      </c>
    </row>
    <row r="55" spans="1:11" ht="15">
      <c r="A55" s="9">
        <v>52</v>
      </c>
      <c r="B55" s="7" t="s">
        <v>153</v>
      </c>
      <c r="C55" s="8">
        <v>28</v>
      </c>
      <c r="D55" s="9">
        <v>192</v>
      </c>
      <c r="E55" s="9">
        <v>178</v>
      </c>
      <c r="F55" s="9">
        <v>167</v>
      </c>
      <c r="G55" s="9">
        <v>178</v>
      </c>
      <c r="H55" s="9">
        <v>169</v>
      </c>
      <c r="I55" s="9">
        <v>137</v>
      </c>
      <c r="J55" s="10">
        <f t="shared" si="3"/>
        <v>1021</v>
      </c>
      <c r="K55" s="11">
        <f t="shared" si="5"/>
        <v>170.16666666666666</v>
      </c>
    </row>
    <row r="56" spans="1:11" ht="15">
      <c r="A56" s="9">
        <v>53</v>
      </c>
      <c r="B56" s="7" t="s">
        <v>98</v>
      </c>
      <c r="C56" s="8">
        <v>24</v>
      </c>
      <c r="D56" s="9">
        <v>170</v>
      </c>
      <c r="E56" s="9">
        <v>174</v>
      </c>
      <c r="F56" s="9">
        <v>170</v>
      </c>
      <c r="G56" s="9">
        <v>203</v>
      </c>
      <c r="H56" s="9">
        <v>155</v>
      </c>
      <c r="I56" s="9">
        <v>146</v>
      </c>
      <c r="J56" s="10">
        <f t="shared" si="3"/>
        <v>1018</v>
      </c>
      <c r="K56" s="11">
        <f t="shared" si="5"/>
        <v>169.66666666666666</v>
      </c>
    </row>
    <row r="57" spans="1:11" ht="15">
      <c r="A57" s="9">
        <v>54</v>
      </c>
      <c r="B57" s="7" t="s">
        <v>169</v>
      </c>
      <c r="C57" s="8">
        <v>36</v>
      </c>
      <c r="D57" s="9">
        <v>194</v>
      </c>
      <c r="E57" s="9">
        <v>195</v>
      </c>
      <c r="F57" s="9">
        <v>162</v>
      </c>
      <c r="G57" s="9">
        <v>166</v>
      </c>
      <c r="H57" s="9">
        <v>147</v>
      </c>
      <c r="I57" s="9">
        <v>152</v>
      </c>
      <c r="J57" s="10">
        <f t="shared" si="3"/>
        <v>1016</v>
      </c>
      <c r="K57" s="11">
        <f t="shared" si="5"/>
        <v>169.33333333333334</v>
      </c>
    </row>
    <row r="58" spans="1:11" ht="15">
      <c r="A58" s="9">
        <v>55</v>
      </c>
      <c r="B58" s="7" t="s">
        <v>90</v>
      </c>
      <c r="C58" s="8">
        <v>20</v>
      </c>
      <c r="D58" s="9">
        <v>163</v>
      </c>
      <c r="E58" s="9">
        <v>194</v>
      </c>
      <c r="F58" s="9">
        <v>180</v>
      </c>
      <c r="G58" s="9">
        <v>128</v>
      </c>
      <c r="H58" s="9">
        <v>169</v>
      </c>
      <c r="I58" s="9">
        <v>169</v>
      </c>
      <c r="J58" s="10">
        <f t="shared" si="3"/>
        <v>1003</v>
      </c>
      <c r="K58" s="11">
        <f t="shared" si="5"/>
        <v>167.16666666666666</v>
      </c>
    </row>
    <row r="59" spans="1:11" ht="15">
      <c r="A59" s="9">
        <v>56</v>
      </c>
      <c r="B59" s="7" t="s">
        <v>107</v>
      </c>
      <c r="C59" s="8">
        <v>31</v>
      </c>
      <c r="D59" s="9">
        <v>190</v>
      </c>
      <c r="E59" s="9">
        <v>130</v>
      </c>
      <c r="F59" s="9">
        <v>168</v>
      </c>
      <c r="G59" s="9">
        <v>136</v>
      </c>
      <c r="H59" s="9">
        <v>184</v>
      </c>
      <c r="I59" s="9">
        <v>195</v>
      </c>
      <c r="J59" s="10">
        <f t="shared" si="3"/>
        <v>1003</v>
      </c>
      <c r="K59" s="11">
        <f>AVERAGE(D59:I59)</f>
        <v>167.16666666666666</v>
      </c>
    </row>
    <row r="60" spans="1:11" ht="15">
      <c r="A60" s="9">
        <v>57</v>
      </c>
      <c r="B60" s="7" t="s">
        <v>160</v>
      </c>
      <c r="C60" s="8">
        <v>4</v>
      </c>
      <c r="D60" s="9">
        <v>183</v>
      </c>
      <c r="E60" s="9">
        <v>148</v>
      </c>
      <c r="F60" s="9">
        <v>148</v>
      </c>
      <c r="G60" s="9">
        <v>202</v>
      </c>
      <c r="H60" s="9">
        <v>124</v>
      </c>
      <c r="I60" s="9">
        <v>185</v>
      </c>
      <c r="J60" s="10">
        <f t="shared" si="3"/>
        <v>990</v>
      </c>
      <c r="K60" s="11">
        <f>AVERAGE(D60:I60)</f>
        <v>165</v>
      </c>
    </row>
    <row r="61" spans="1:11" ht="15">
      <c r="A61" s="9">
        <v>58</v>
      </c>
      <c r="B61" s="7" t="s">
        <v>140</v>
      </c>
      <c r="C61" s="8">
        <v>20</v>
      </c>
      <c r="D61" s="9">
        <v>161</v>
      </c>
      <c r="E61" s="9">
        <v>148</v>
      </c>
      <c r="F61" s="9">
        <v>175</v>
      </c>
      <c r="G61" s="9">
        <v>197</v>
      </c>
      <c r="H61" s="9">
        <v>157</v>
      </c>
      <c r="I61" s="9">
        <v>151</v>
      </c>
      <c r="J61" s="10">
        <f t="shared" si="3"/>
        <v>989</v>
      </c>
      <c r="K61" s="11">
        <f>AVERAGE(D61:I61)</f>
        <v>164.83333333333334</v>
      </c>
    </row>
    <row r="62" spans="1:11" ht="15">
      <c r="A62" s="9">
        <v>59</v>
      </c>
      <c r="B62" s="7" t="s">
        <v>91</v>
      </c>
      <c r="C62" s="8">
        <v>21</v>
      </c>
      <c r="D62" s="9">
        <v>176</v>
      </c>
      <c r="E62" s="9">
        <v>185</v>
      </c>
      <c r="F62" s="9">
        <v>211</v>
      </c>
      <c r="G62" s="9">
        <v>142</v>
      </c>
      <c r="H62" s="9">
        <v>154</v>
      </c>
      <c r="I62" s="9">
        <v>120</v>
      </c>
      <c r="J62" s="10">
        <f t="shared" si="3"/>
        <v>988</v>
      </c>
      <c r="K62" s="11">
        <f>AVERAGE(D62:I62)</f>
        <v>164.66666666666666</v>
      </c>
    </row>
    <row r="63" spans="1:11" ht="15">
      <c r="A63" s="9">
        <v>60</v>
      </c>
      <c r="B63" s="7" t="s">
        <v>149</v>
      </c>
      <c r="C63" s="8">
        <v>4</v>
      </c>
      <c r="D63" s="9">
        <v>193</v>
      </c>
      <c r="E63" s="9">
        <v>166</v>
      </c>
      <c r="F63" s="9">
        <v>170</v>
      </c>
      <c r="G63" s="9">
        <v>166</v>
      </c>
      <c r="H63" s="9">
        <v>139</v>
      </c>
      <c r="I63" s="9">
        <v>153</v>
      </c>
      <c r="J63" s="10">
        <f t="shared" si="3"/>
        <v>987</v>
      </c>
      <c r="K63" s="11">
        <f>AVERAGE(D63:I63)</f>
        <v>164.5</v>
      </c>
    </row>
    <row r="64" spans="1:11" ht="15">
      <c r="A64" s="9">
        <v>61</v>
      </c>
      <c r="B64" s="7" t="s">
        <v>99</v>
      </c>
      <c r="C64" s="8">
        <v>25</v>
      </c>
      <c r="D64" s="9">
        <v>205</v>
      </c>
      <c r="E64" s="9">
        <v>125</v>
      </c>
      <c r="F64" s="9">
        <v>209</v>
      </c>
      <c r="G64" s="9">
        <v>169</v>
      </c>
      <c r="H64" s="9">
        <v>138</v>
      </c>
      <c r="I64" s="9">
        <v>140</v>
      </c>
      <c r="J64" s="10">
        <f t="shared" si="3"/>
        <v>986</v>
      </c>
      <c r="K64" s="11">
        <f aca="true" t="shared" si="6" ref="K64:K75">AVERAGE(D64:I64)</f>
        <v>164.33333333333334</v>
      </c>
    </row>
    <row r="65" spans="1:11" ht="15">
      <c r="A65" s="9">
        <v>62</v>
      </c>
      <c r="B65" s="7" t="s">
        <v>165</v>
      </c>
      <c r="C65" s="8">
        <v>23</v>
      </c>
      <c r="D65" s="9">
        <v>153</v>
      </c>
      <c r="E65" s="9">
        <v>159</v>
      </c>
      <c r="F65" s="9">
        <v>154</v>
      </c>
      <c r="G65" s="9">
        <v>154</v>
      </c>
      <c r="H65" s="9">
        <v>170</v>
      </c>
      <c r="I65" s="9">
        <v>190</v>
      </c>
      <c r="J65" s="10">
        <f t="shared" si="3"/>
        <v>980</v>
      </c>
      <c r="K65" s="11">
        <f t="shared" si="6"/>
        <v>163.33333333333334</v>
      </c>
    </row>
    <row r="66" spans="1:11" ht="15">
      <c r="A66" s="9">
        <v>63</v>
      </c>
      <c r="B66" s="7" t="s">
        <v>84</v>
      </c>
      <c r="C66" s="8">
        <v>16</v>
      </c>
      <c r="D66" s="9">
        <v>153</v>
      </c>
      <c r="E66" s="9">
        <v>203</v>
      </c>
      <c r="F66" s="9">
        <v>211</v>
      </c>
      <c r="G66" s="9">
        <v>105</v>
      </c>
      <c r="H66" s="9">
        <v>150</v>
      </c>
      <c r="I66" s="9">
        <v>156</v>
      </c>
      <c r="J66" s="10">
        <f t="shared" si="3"/>
        <v>978</v>
      </c>
      <c r="K66" s="11">
        <f t="shared" si="6"/>
        <v>163</v>
      </c>
    </row>
    <row r="67" spans="1:11" ht="15">
      <c r="A67" s="9">
        <v>64</v>
      </c>
      <c r="B67" s="7" t="s">
        <v>89</v>
      </c>
      <c r="C67" s="8">
        <v>20</v>
      </c>
      <c r="D67" s="9">
        <v>170</v>
      </c>
      <c r="E67" s="9">
        <v>169</v>
      </c>
      <c r="F67" s="9">
        <v>155</v>
      </c>
      <c r="G67" s="9">
        <v>188</v>
      </c>
      <c r="H67" s="9">
        <v>130</v>
      </c>
      <c r="I67" s="9">
        <v>157</v>
      </c>
      <c r="J67" s="10">
        <f t="shared" si="3"/>
        <v>969</v>
      </c>
      <c r="K67" s="11">
        <f t="shared" si="6"/>
        <v>161.5</v>
      </c>
    </row>
    <row r="68" spans="1:11" ht="15">
      <c r="A68" s="9">
        <v>65</v>
      </c>
      <c r="B68" s="7" t="s">
        <v>167</v>
      </c>
      <c r="C68" s="8">
        <v>29</v>
      </c>
      <c r="D68" s="9">
        <v>121</v>
      </c>
      <c r="E68" s="9">
        <v>115</v>
      </c>
      <c r="F68" s="9">
        <v>201</v>
      </c>
      <c r="G68" s="9">
        <v>179</v>
      </c>
      <c r="H68" s="9">
        <v>172</v>
      </c>
      <c r="I68" s="9">
        <v>168</v>
      </c>
      <c r="J68" s="10">
        <f aca="true" t="shared" si="7" ref="J68:J75">SUM(D68:I68)</f>
        <v>956</v>
      </c>
      <c r="K68" s="11">
        <f t="shared" si="6"/>
        <v>159.33333333333334</v>
      </c>
    </row>
    <row r="69" spans="1:11" ht="15">
      <c r="A69" s="9">
        <v>66</v>
      </c>
      <c r="B69" s="7" t="s">
        <v>150</v>
      </c>
      <c r="C69" s="8">
        <v>6</v>
      </c>
      <c r="D69" s="9">
        <v>166</v>
      </c>
      <c r="E69" s="9">
        <v>165</v>
      </c>
      <c r="F69" s="9">
        <v>134</v>
      </c>
      <c r="G69" s="9">
        <v>171</v>
      </c>
      <c r="H69" s="9">
        <v>172</v>
      </c>
      <c r="I69" s="9">
        <v>123</v>
      </c>
      <c r="J69" s="10">
        <f t="shared" si="7"/>
        <v>931</v>
      </c>
      <c r="K69" s="11">
        <f t="shared" si="6"/>
        <v>155.16666666666666</v>
      </c>
    </row>
    <row r="70" spans="1:11" ht="15">
      <c r="A70" s="9">
        <v>67</v>
      </c>
      <c r="B70" s="7" t="s">
        <v>161</v>
      </c>
      <c r="C70" s="8">
        <v>5</v>
      </c>
      <c r="D70" s="9">
        <v>112</v>
      </c>
      <c r="E70" s="9">
        <v>164</v>
      </c>
      <c r="F70" s="9">
        <v>138</v>
      </c>
      <c r="G70" s="9">
        <v>166</v>
      </c>
      <c r="H70" s="9">
        <v>166</v>
      </c>
      <c r="I70" s="9">
        <v>173</v>
      </c>
      <c r="J70" s="10">
        <f t="shared" si="7"/>
        <v>919</v>
      </c>
      <c r="K70" s="11">
        <f t="shared" si="6"/>
        <v>153.16666666666666</v>
      </c>
    </row>
    <row r="71" spans="1:11" ht="15">
      <c r="A71" s="9">
        <v>68</v>
      </c>
      <c r="B71" s="7" t="s">
        <v>142</v>
      </c>
      <c r="C71" s="8">
        <v>25</v>
      </c>
      <c r="D71" s="9">
        <v>134</v>
      </c>
      <c r="E71" s="9">
        <v>142</v>
      </c>
      <c r="F71" s="9">
        <v>174</v>
      </c>
      <c r="G71" s="9">
        <v>134</v>
      </c>
      <c r="H71" s="9">
        <v>161</v>
      </c>
      <c r="I71" s="9">
        <v>158</v>
      </c>
      <c r="J71" s="10">
        <f t="shared" si="7"/>
        <v>903</v>
      </c>
      <c r="K71" s="11">
        <f t="shared" si="6"/>
        <v>150.5</v>
      </c>
    </row>
    <row r="72" spans="1:11" ht="15">
      <c r="A72" s="9">
        <v>69</v>
      </c>
      <c r="B72" s="7" t="s">
        <v>136</v>
      </c>
      <c r="C72" s="8">
        <v>12</v>
      </c>
      <c r="D72" s="9">
        <v>174</v>
      </c>
      <c r="E72" s="9">
        <v>246</v>
      </c>
      <c r="F72" s="9">
        <v>150</v>
      </c>
      <c r="G72" s="9">
        <v>188</v>
      </c>
      <c r="H72" s="9">
        <v>144</v>
      </c>
      <c r="I72" s="9" t="s">
        <v>214</v>
      </c>
      <c r="J72" s="10">
        <f t="shared" si="7"/>
        <v>902</v>
      </c>
      <c r="K72" s="11">
        <f t="shared" si="6"/>
        <v>180.4</v>
      </c>
    </row>
    <row r="73" spans="1:11" ht="15">
      <c r="A73" s="9">
        <v>70</v>
      </c>
      <c r="B73" s="7" t="s">
        <v>66</v>
      </c>
      <c r="C73" s="8">
        <v>4</v>
      </c>
      <c r="D73" s="9">
        <v>133</v>
      </c>
      <c r="E73" s="9">
        <v>160</v>
      </c>
      <c r="F73" s="9">
        <v>188</v>
      </c>
      <c r="G73" s="9">
        <v>147</v>
      </c>
      <c r="H73" s="9">
        <v>125</v>
      </c>
      <c r="I73" s="9">
        <v>142</v>
      </c>
      <c r="J73" s="10">
        <f t="shared" si="7"/>
        <v>895</v>
      </c>
      <c r="K73" s="11">
        <f t="shared" si="6"/>
        <v>149.16666666666666</v>
      </c>
    </row>
    <row r="74" spans="1:11" ht="15">
      <c r="A74" s="9">
        <v>71</v>
      </c>
      <c r="B74" s="7" t="s">
        <v>101</v>
      </c>
      <c r="C74" s="8">
        <v>27</v>
      </c>
      <c r="D74" s="9">
        <v>156</v>
      </c>
      <c r="E74" s="9">
        <v>138</v>
      </c>
      <c r="F74" s="9">
        <v>147</v>
      </c>
      <c r="G74" s="9">
        <v>149</v>
      </c>
      <c r="H74" s="9">
        <v>147</v>
      </c>
      <c r="I74" s="9">
        <v>134</v>
      </c>
      <c r="J74" s="10">
        <f t="shared" si="7"/>
        <v>871</v>
      </c>
      <c r="K74" s="11">
        <f t="shared" si="6"/>
        <v>145.16666666666666</v>
      </c>
    </row>
    <row r="75" spans="1:11" ht="15">
      <c r="A75" s="9">
        <v>72</v>
      </c>
      <c r="B75" s="7" t="s">
        <v>151</v>
      </c>
      <c r="C75" s="8">
        <v>21</v>
      </c>
      <c r="D75" s="9">
        <v>182</v>
      </c>
      <c r="E75" s="9">
        <v>155</v>
      </c>
      <c r="F75" s="9">
        <v>173</v>
      </c>
      <c r="G75" s="9">
        <v>154</v>
      </c>
      <c r="H75" s="9">
        <v>157</v>
      </c>
      <c r="I75" s="9" t="s">
        <v>215</v>
      </c>
      <c r="J75" s="10">
        <f t="shared" si="7"/>
        <v>821</v>
      </c>
      <c r="K75" s="11">
        <f t="shared" si="6"/>
        <v>164.2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B8" sqref="B8:B19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6384" width="9.140625" style="2" customWidth="1"/>
  </cols>
  <sheetData>
    <row r="1" spans="1:11" ht="15">
      <c r="A1" s="91" t="s">
        <v>12</v>
      </c>
      <c r="B1" s="90"/>
      <c r="D1" s="92"/>
      <c r="E1" s="90"/>
      <c r="F1" s="90"/>
      <c r="G1" s="90"/>
      <c r="H1" s="90"/>
      <c r="I1" s="90"/>
      <c r="J1" s="93"/>
      <c r="K1" s="93"/>
    </row>
    <row r="2" ht="15.75" thickBot="1"/>
    <row r="3" spans="1:11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2" ht="15">
      <c r="A4" s="6">
        <v>1</v>
      </c>
      <c r="B4" s="7" t="s">
        <v>126</v>
      </c>
      <c r="C4" s="12">
        <v>28</v>
      </c>
      <c r="D4" s="9">
        <v>166</v>
      </c>
      <c r="E4" s="9">
        <v>165</v>
      </c>
      <c r="F4" s="9">
        <v>190</v>
      </c>
      <c r="G4" s="9">
        <v>237</v>
      </c>
      <c r="H4" s="9">
        <v>201</v>
      </c>
      <c r="I4" s="9">
        <v>198</v>
      </c>
      <c r="J4" s="10">
        <f aca="true" t="shared" si="0" ref="J4:J19">SUM(D4:I4)</f>
        <v>1157</v>
      </c>
      <c r="K4" s="11">
        <f aca="true" t="shared" si="1" ref="K4:K11">AVERAGE(D4:I4)</f>
        <v>192.83333333333334</v>
      </c>
      <c r="L4" s="45"/>
    </row>
    <row r="5" spans="1:11" ht="15">
      <c r="A5" s="6">
        <v>2</v>
      </c>
      <c r="B5" s="7" t="s">
        <v>119</v>
      </c>
      <c r="C5" s="12">
        <v>15</v>
      </c>
      <c r="D5" s="9">
        <v>175</v>
      </c>
      <c r="E5" s="9">
        <v>217</v>
      </c>
      <c r="F5" s="9">
        <v>180</v>
      </c>
      <c r="G5" s="9">
        <v>205</v>
      </c>
      <c r="H5" s="9">
        <v>160</v>
      </c>
      <c r="I5" s="9">
        <v>202</v>
      </c>
      <c r="J5" s="10">
        <f t="shared" si="0"/>
        <v>1139</v>
      </c>
      <c r="K5" s="11">
        <f t="shared" si="1"/>
        <v>189.83333333333334</v>
      </c>
    </row>
    <row r="6" spans="1:11" ht="15">
      <c r="A6" s="6">
        <v>3</v>
      </c>
      <c r="B6" s="7" t="s">
        <v>120</v>
      </c>
      <c r="C6" s="12">
        <v>35</v>
      </c>
      <c r="D6" s="9">
        <v>214</v>
      </c>
      <c r="E6" s="9">
        <v>149</v>
      </c>
      <c r="F6" s="9">
        <v>202</v>
      </c>
      <c r="G6" s="9">
        <v>193</v>
      </c>
      <c r="H6" s="9">
        <v>148</v>
      </c>
      <c r="I6" s="9">
        <v>180</v>
      </c>
      <c r="J6" s="10">
        <f t="shared" si="0"/>
        <v>1086</v>
      </c>
      <c r="K6" s="11">
        <f t="shared" si="1"/>
        <v>181</v>
      </c>
    </row>
    <row r="7" spans="1:11" ht="15">
      <c r="A7" s="6">
        <v>4</v>
      </c>
      <c r="B7" s="7" t="s">
        <v>118</v>
      </c>
      <c r="C7" s="12">
        <v>13</v>
      </c>
      <c r="D7" s="9">
        <v>175</v>
      </c>
      <c r="E7" s="9">
        <v>210</v>
      </c>
      <c r="F7" s="9">
        <v>143</v>
      </c>
      <c r="G7" s="9">
        <v>155</v>
      </c>
      <c r="H7" s="9">
        <v>228</v>
      </c>
      <c r="I7" s="9">
        <v>153</v>
      </c>
      <c r="J7" s="10">
        <f t="shared" si="0"/>
        <v>1064</v>
      </c>
      <c r="K7" s="11">
        <f t="shared" si="1"/>
        <v>177.33333333333334</v>
      </c>
    </row>
    <row r="8" spans="1:11" ht="15">
      <c r="A8" s="6">
        <v>5</v>
      </c>
      <c r="B8" s="7" t="s">
        <v>117</v>
      </c>
      <c r="C8" s="12">
        <v>10</v>
      </c>
      <c r="D8" s="9">
        <v>160</v>
      </c>
      <c r="E8" s="9">
        <v>187</v>
      </c>
      <c r="F8" s="9">
        <v>184</v>
      </c>
      <c r="G8" s="9">
        <v>201</v>
      </c>
      <c r="H8" s="9">
        <v>153</v>
      </c>
      <c r="I8" s="9">
        <v>167</v>
      </c>
      <c r="J8" s="10">
        <f t="shared" si="0"/>
        <v>1052</v>
      </c>
      <c r="K8" s="11">
        <f t="shared" si="1"/>
        <v>175.33333333333334</v>
      </c>
    </row>
    <row r="9" spans="1:11" ht="15">
      <c r="A9" s="6">
        <v>6</v>
      </c>
      <c r="B9" s="7" t="s">
        <v>128</v>
      </c>
      <c r="C9" s="12">
        <v>34</v>
      </c>
      <c r="D9" s="9">
        <v>224</v>
      </c>
      <c r="E9" s="9">
        <v>189</v>
      </c>
      <c r="F9" s="9">
        <v>167</v>
      </c>
      <c r="G9" s="9">
        <v>181</v>
      </c>
      <c r="H9" s="9">
        <v>133</v>
      </c>
      <c r="I9" s="9">
        <v>157</v>
      </c>
      <c r="J9" s="10">
        <f t="shared" si="0"/>
        <v>1051</v>
      </c>
      <c r="K9" s="11">
        <f t="shared" si="1"/>
        <v>175.16666666666666</v>
      </c>
    </row>
    <row r="10" spans="1:11" ht="15">
      <c r="A10" s="6">
        <v>7</v>
      </c>
      <c r="B10" s="7" t="s">
        <v>124</v>
      </c>
      <c r="C10" s="12">
        <v>25</v>
      </c>
      <c r="D10" s="9">
        <v>184</v>
      </c>
      <c r="E10" s="9">
        <v>175</v>
      </c>
      <c r="F10" s="9">
        <v>165</v>
      </c>
      <c r="G10" s="9">
        <v>170</v>
      </c>
      <c r="H10" s="9">
        <v>146</v>
      </c>
      <c r="I10" s="9">
        <v>182</v>
      </c>
      <c r="J10" s="10">
        <f t="shared" si="0"/>
        <v>1022</v>
      </c>
      <c r="K10" s="11">
        <f t="shared" si="1"/>
        <v>170.33333333333334</v>
      </c>
    </row>
    <row r="11" spans="1:11" ht="15">
      <c r="A11" s="6">
        <v>8</v>
      </c>
      <c r="B11" s="7" t="s">
        <v>127</v>
      </c>
      <c r="C11" s="12">
        <v>29</v>
      </c>
      <c r="D11" s="9">
        <v>190</v>
      </c>
      <c r="E11" s="9">
        <v>192</v>
      </c>
      <c r="F11" s="9">
        <v>177</v>
      </c>
      <c r="G11" s="9">
        <v>178</v>
      </c>
      <c r="H11" s="9">
        <v>157</v>
      </c>
      <c r="I11" s="9">
        <v>117</v>
      </c>
      <c r="J11" s="10">
        <f t="shared" si="0"/>
        <v>1011</v>
      </c>
      <c r="K11" s="11">
        <f t="shared" si="1"/>
        <v>168.5</v>
      </c>
    </row>
    <row r="12" spans="1:12" ht="15">
      <c r="A12" s="6">
        <v>9</v>
      </c>
      <c r="B12" s="7" t="s">
        <v>125</v>
      </c>
      <c r="C12" s="12">
        <v>26</v>
      </c>
      <c r="D12" s="9">
        <v>142</v>
      </c>
      <c r="E12" s="9">
        <v>175</v>
      </c>
      <c r="F12" s="9">
        <v>203</v>
      </c>
      <c r="G12" s="9">
        <v>203</v>
      </c>
      <c r="H12" s="9">
        <v>160</v>
      </c>
      <c r="I12" s="9">
        <v>119</v>
      </c>
      <c r="J12" s="10">
        <f t="shared" si="0"/>
        <v>1002</v>
      </c>
      <c r="K12" s="11">
        <f aca="true" t="shared" si="2" ref="K12:K19">AVERAGE(D12:I12)</f>
        <v>167</v>
      </c>
      <c r="L12" s="45"/>
    </row>
    <row r="13" spans="1:11" ht="15">
      <c r="A13" s="6">
        <v>10</v>
      </c>
      <c r="B13" s="7" t="s">
        <v>122</v>
      </c>
      <c r="C13" s="12">
        <v>22</v>
      </c>
      <c r="D13" s="9">
        <v>199</v>
      </c>
      <c r="E13" s="9">
        <v>139</v>
      </c>
      <c r="F13" s="9">
        <v>161</v>
      </c>
      <c r="G13" s="9">
        <v>161</v>
      </c>
      <c r="H13" s="9">
        <v>161</v>
      </c>
      <c r="I13" s="9">
        <v>167</v>
      </c>
      <c r="J13" s="10">
        <f t="shared" si="0"/>
        <v>988</v>
      </c>
      <c r="K13" s="11">
        <f t="shared" si="2"/>
        <v>164.66666666666666</v>
      </c>
    </row>
    <row r="14" spans="1:11" ht="15">
      <c r="A14" s="6">
        <v>11</v>
      </c>
      <c r="B14" s="7" t="s">
        <v>121</v>
      </c>
      <c r="C14" s="12">
        <v>19</v>
      </c>
      <c r="D14" s="9">
        <v>152</v>
      </c>
      <c r="E14" s="9">
        <v>174</v>
      </c>
      <c r="F14" s="9">
        <v>175</v>
      </c>
      <c r="G14" s="9">
        <v>151</v>
      </c>
      <c r="H14" s="9">
        <v>142</v>
      </c>
      <c r="I14" s="9">
        <v>178</v>
      </c>
      <c r="J14" s="10">
        <f t="shared" si="0"/>
        <v>972</v>
      </c>
      <c r="K14" s="11">
        <f t="shared" si="2"/>
        <v>162</v>
      </c>
    </row>
    <row r="15" spans="1:11" ht="15">
      <c r="A15" s="6">
        <v>12</v>
      </c>
      <c r="B15" s="7" t="s">
        <v>154</v>
      </c>
      <c r="C15" s="12">
        <v>30</v>
      </c>
      <c r="D15" s="9">
        <v>189</v>
      </c>
      <c r="E15" s="9">
        <v>137</v>
      </c>
      <c r="F15" s="9">
        <v>157</v>
      </c>
      <c r="G15" s="9">
        <v>178</v>
      </c>
      <c r="H15" s="9">
        <v>151</v>
      </c>
      <c r="I15" s="9">
        <v>147</v>
      </c>
      <c r="J15" s="10">
        <f t="shared" si="0"/>
        <v>959</v>
      </c>
      <c r="K15" s="11">
        <f t="shared" si="2"/>
        <v>159.83333333333334</v>
      </c>
    </row>
    <row r="16" spans="1:11" ht="15">
      <c r="A16" s="6">
        <v>13</v>
      </c>
      <c r="B16" s="7" t="s">
        <v>114</v>
      </c>
      <c r="C16" s="12">
        <v>2</v>
      </c>
      <c r="D16" s="9">
        <v>155</v>
      </c>
      <c r="E16" s="9">
        <v>146</v>
      </c>
      <c r="F16" s="9">
        <v>185</v>
      </c>
      <c r="G16" s="9">
        <v>159</v>
      </c>
      <c r="H16" s="9">
        <v>110</v>
      </c>
      <c r="I16" s="9">
        <v>170</v>
      </c>
      <c r="J16" s="10">
        <f t="shared" si="0"/>
        <v>925</v>
      </c>
      <c r="K16" s="11">
        <f t="shared" si="2"/>
        <v>154.16666666666666</v>
      </c>
    </row>
    <row r="17" spans="1:11" ht="15">
      <c r="A17" s="6">
        <v>14</v>
      </c>
      <c r="B17" s="7" t="s">
        <v>123</v>
      </c>
      <c r="C17" s="12">
        <v>23</v>
      </c>
      <c r="D17" s="9">
        <v>136</v>
      </c>
      <c r="E17" s="9">
        <v>144</v>
      </c>
      <c r="F17" s="9">
        <v>161</v>
      </c>
      <c r="G17" s="9">
        <v>141</v>
      </c>
      <c r="H17" s="9">
        <v>159</v>
      </c>
      <c r="I17" s="9">
        <v>182</v>
      </c>
      <c r="J17" s="10">
        <f t="shared" si="0"/>
        <v>923</v>
      </c>
      <c r="K17" s="11">
        <f t="shared" si="2"/>
        <v>153.83333333333334</v>
      </c>
    </row>
    <row r="18" spans="1:11" ht="15">
      <c r="A18" s="6">
        <v>15</v>
      </c>
      <c r="B18" s="7" t="s">
        <v>115</v>
      </c>
      <c r="C18" s="12">
        <v>5</v>
      </c>
      <c r="D18" s="9">
        <v>131</v>
      </c>
      <c r="E18" s="9">
        <v>156</v>
      </c>
      <c r="F18" s="9">
        <v>157</v>
      </c>
      <c r="G18" s="9">
        <v>142</v>
      </c>
      <c r="H18" s="9">
        <v>179</v>
      </c>
      <c r="I18" s="9">
        <v>127</v>
      </c>
      <c r="J18" s="10">
        <f t="shared" si="0"/>
        <v>892</v>
      </c>
      <c r="K18" s="11">
        <f t="shared" si="2"/>
        <v>148.66666666666666</v>
      </c>
    </row>
    <row r="19" spans="1:11" ht="15">
      <c r="A19" s="6">
        <v>16</v>
      </c>
      <c r="B19" s="7" t="s">
        <v>116</v>
      </c>
      <c r="C19" s="12">
        <v>7</v>
      </c>
      <c r="D19" s="9">
        <v>177</v>
      </c>
      <c r="E19" s="9">
        <v>116</v>
      </c>
      <c r="F19" s="9">
        <v>135</v>
      </c>
      <c r="G19" s="9">
        <v>157</v>
      </c>
      <c r="H19" s="9">
        <v>124</v>
      </c>
      <c r="I19" s="9">
        <v>156</v>
      </c>
      <c r="J19" s="10">
        <f t="shared" si="0"/>
        <v>865</v>
      </c>
      <c r="K19" s="11">
        <f t="shared" si="2"/>
        <v>144.16666666666666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7"/>
  <sheetViews>
    <sheetView zoomScalePageLayoutView="0" workbookViewId="0" topLeftCell="A1">
      <pane xSplit="5" ySplit="1" topLeftCell="G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B7" sqref="AB7"/>
    </sheetView>
  </sheetViews>
  <sheetFormatPr defaultColWidth="9.140625" defaultRowHeight="12.75"/>
  <cols>
    <col min="1" max="1" width="4.421875" style="13" bestFit="1" customWidth="1"/>
    <col min="2" max="2" width="19.421875" style="15" bestFit="1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421875" style="15" customWidth="1"/>
    <col min="30" max="30" width="7.28125" style="15" bestFit="1" customWidth="1"/>
    <col min="31" max="16384" width="9.140625" style="15" customWidth="1"/>
  </cols>
  <sheetData>
    <row r="1" spans="1:30" ht="13.5">
      <c r="A1" s="94" t="s">
        <v>13</v>
      </c>
      <c r="B1" s="95"/>
      <c r="C1" s="14"/>
      <c r="D1" s="14"/>
      <c r="F1" s="96"/>
      <c r="G1" s="96"/>
      <c r="H1" s="96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7"/>
      <c r="AA1" s="90"/>
      <c r="AB1" s="90"/>
      <c r="AC1" s="90"/>
      <c r="AD1" s="90"/>
    </row>
    <row r="2" ht="13.5" thickBot="1"/>
    <row r="3" spans="1:30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53</v>
      </c>
      <c r="AD3" s="17" t="s">
        <v>10</v>
      </c>
    </row>
    <row r="4" spans="1:32" ht="12.75">
      <c r="A4" s="19">
        <v>1</v>
      </c>
      <c r="B4" s="20" t="s">
        <v>144</v>
      </c>
      <c r="C4" s="20">
        <v>118</v>
      </c>
      <c r="D4" s="21">
        <v>73</v>
      </c>
      <c r="E4" s="28">
        <v>27</v>
      </c>
      <c r="F4" s="22">
        <v>128</v>
      </c>
      <c r="G4" s="23">
        <f aca="true" t="shared" si="0" ref="G4:G27">D4</f>
        <v>73</v>
      </c>
      <c r="H4" s="24">
        <f aca="true" t="shared" si="1" ref="H4:H27">SUM(F4:G4)</f>
        <v>201</v>
      </c>
      <c r="I4" s="22">
        <v>154</v>
      </c>
      <c r="J4" s="23">
        <f aca="true" t="shared" si="2" ref="J4:J27">D4</f>
        <v>73</v>
      </c>
      <c r="K4" s="24">
        <f aca="true" t="shared" si="3" ref="K4:K27">SUM(I4:J4)</f>
        <v>227</v>
      </c>
      <c r="L4" s="27">
        <f aca="true" t="shared" si="4" ref="L4:L27">H4+K4</f>
        <v>428</v>
      </c>
      <c r="M4" s="22">
        <v>186</v>
      </c>
      <c r="N4" s="23">
        <f aca="true" t="shared" si="5" ref="N4:N27">D4</f>
        <v>73</v>
      </c>
      <c r="O4" s="24">
        <f aca="true" t="shared" si="6" ref="O4:O27">SUM(M4:N4)</f>
        <v>259</v>
      </c>
      <c r="P4" s="27">
        <f aca="true" t="shared" si="7" ref="P4:P27">L4+O4</f>
        <v>687</v>
      </c>
      <c r="Q4" s="22">
        <v>203</v>
      </c>
      <c r="R4" s="23">
        <f aca="true" t="shared" si="8" ref="R4:R27">D4</f>
        <v>73</v>
      </c>
      <c r="S4" s="24">
        <f aca="true" t="shared" si="9" ref="S4:S27">SUM(Q4:R4)</f>
        <v>276</v>
      </c>
      <c r="T4" s="27">
        <f aca="true" t="shared" si="10" ref="T4:T27">P4+S4</f>
        <v>963</v>
      </c>
      <c r="U4" s="22">
        <v>154</v>
      </c>
      <c r="V4" s="23">
        <f aca="true" t="shared" si="11" ref="V4:V27">D4</f>
        <v>73</v>
      </c>
      <c r="W4" s="24">
        <f aca="true" t="shared" si="12" ref="W4:W27">SUM(U4:V4)</f>
        <v>227</v>
      </c>
      <c r="X4" s="27">
        <f aca="true" t="shared" si="13" ref="X4:X27">T4+W4</f>
        <v>1190</v>
      </c>
      <c r="Y4" s="22">
        <v>157</v>
      </c>
      <c r="Z4" s="23">
        <f aca="true" t="shared" si="14" ref="Z4:Z27">D4</f>
        <v>73</v>
      </c>
      <c r="AA4" s="24">
        <f aca="true" t="shared" si="15" ref="AA4:AA27">SUM(Y4:Z4)</f>
        <v>230</v>
      </c>
      <c r="AB4" s="25">
        <f aca="true" t="shared" si="16" ref="AB4:AB27">H4+K4+O4+S4+W4+AA4</f>
        <v>1420</v>
      </c>
      <c r="AC4" s="51">
        <f aca="true" t="shared" si="17" ref="AC4:AC27">F4+I4+M4+Q4+U4+Y4</f>
        <v>982</v>
      </c>
      <c r="AD4" s="26">
        <f aca="true" t="shared" si="18" ref="AD4:AD27">AVERAGE(F4,I4,M4,Q4,U4,Y4)</f>
        <v>163.66666666666666</v>
      </c>
      <c r="AF4" s="46"/>
    </row>
    <row r="5" spans="1:30" ht="12.75">
      <c r="A5" s="19">
        <v>2</v>
      </c>
      <c r="B5" s="20" t="s">
        <v>143</v>
      </c>
      <c r="C5" s="20">
        <v>106</v>
      </c>
      <c r="D5" s="21">
        <v>84</v>
      </c>
      <c r="E5" s="28">
        <v>26</v>
      </c>
      <c r="F5" s="22">
        <v>168</v>
      </c>
      <c r="G5" s="23">
        <f t="shared" si="0"/>
        <v>84</v>
      </c>
      <c r="H5" s="24">
        <f t="shared" si="1"/>
        <v>252</v>
      </c>
      <c r="I5" s="22">
        <v>133</v>
      </c>
      <c r="J5" s="23">
        <f t="shared" si="2"/>
        <v>84</v>
      </c>
      <c r="K5" s="24">
        <f t="shared" si="3"/>
        <v>217</v>
      </c>
      <c r="L5" s="27">
        <f t="shared" si="4"/>
        <v>469</v>
      </c>
      <c r="M5" s="22">
        <v>121</v>
      </c>
      <c r="N5" s="23">
        <f t="shared" si="5"/>
        <v>84</v>
      </c>
      <c r="O5" s="24">
        <f t="shared" si="6"/>
        <v>205</v>
      </c>
      <c r="P5" s="27">
        <f t="shared" si="7"/>
        <v>674</v>
      </c>
      <c r="Q5" s="22">
        <v>127</v>
      </c>
      <c r="R5" s="23">
        <f t="shared" si="8"/>
        <v>84</v>
      </c>
      <c r="S5" s="24">
        <f t="shared" si="9"/>
        <v>211</v>
      </c>
      <c r="T5" s="27">
        <f t="shared" si="10"/>
        <v>885</v>
      </c>
      <c r="U5" s="22">
        <v>130</v>
      </c>
      <c r="V5" s="23">
        <f t="shared" si="11"/>
        <v>84</v>
      </c>
      <c r="W5" s="24">
        <f t="shared" si="12"/>
        <v>214</v>
      </c>
      <c r="X5" s="27">
        <f t="shared" si="13"/>
        <v>1099</v>
      </c>
      <c r="Y5" s="22">
        <v>145</v>
      </c>
      <c r="Z5" s="23">
        <f t="shared" si="14"/>
        <v>84</v>
      </c>
      <c r="AA5" s="24">
        <f t="shared" si="15"/>
        <v>229</v>
      </c>
      <c r="AB5" s="25">
        <f t="shared" si="16"/>
        <v>1328</v>
      </c>
      <c r="AC5" s="51">
        <f t="shared" si="17"/>
        <v>824</v>
      </c>
      <c r="AD5" s="26">
        <f t="shared" si="18"/>
        <v>137.33333333333334</v>
      </c>
    </row>
    <row r="6" spans="1:30" ht="12.75">
      <c r="A6" s="19">
        <v>3</v>
      </c>
      <c r="B6" s="20" t="s">
        <v>130</v>
      </c>
      <c r="C6" s="20">
        <v>163</v>
      </c>
      <c r="D6" s="21">
        <v>33</v>
      </c>
      <c r="E6" s="28">
        <v>3</v>
      </c>
      <c r="F6" s="22">
        <v>202</v>
      </c>
      <c r="G6" s="23">
        <f t="shared" si="0"/>
        <v>33</v>
      </c>
      <c r="H6" s="24">
        <f t="shared" si="1"/>
        <v>235</v>
      </c>
      <c r="I6" s="22">
        <v>162</v>
      </c>
      <c r="J6" s="23">
        <f t="shared" si="2"/>
        <v>33</v>
      </c>
      <c r="K6" s="24">
        <f t="shared" si="3"/>
        <v>195</v>
      </c>
      <c r="L6" s="27">
        <f t="shared" si="4"/>
        <v>430</v>
      </c>
      <c r="M6" s="22">
        <v>176</v>
      </c>
      <c r="N6" s="23">
        <f t="shared" si="5"/>
        <v>33</v>
      </c>
      <c r="O6" s="24">
        <f t="shared" si="6"/>
        <v>209</v>
      </c>
      <c r="P6" s="27">
        <f t="shared" si="7"/>
        <v>639</v>
      </c>
      <c r="Q6" s="22">
        <v>203</v>
      </c>
      <c r="R6" s="23">
        <f t="shared" si="8"/>
        <v>33</v>
      </c>
      <c r="S6" s="24">
        <f t="shared" si="9"/>
        <v>236</v>
      </c>
      <c r="T6" s="27">
        <f t="shared" si="10"/>
        <v>875</v>
      </c>
      <c r="U6" s="22">
        <v>162</v>
      </c>
      <c r="V6" s="23">
        <f t="shared" si="11"/>
        <v>33</v>
      </c>
      <c r="W6" s="24">
        <f t="shared" si="12"/>
        <v>195</v>
      </c>
      <c r="X6" s="27">
        <f t="shared" si="13"/>
        <v>1070</v>
      </c>
      <c r="Y6" s="22">
        <v>146</v>
      </c>
      <c r="Z6" s="23">
        <f t="shared" si="14"/>
        <v>33</v>
      </c>
      <c r="AA6" s="24">
        <f t="shared" si="15"/>
        <v>179</v>
      </c>
      <c r="AB6" s="25">
        <f t="shared" si="16"/>
        <v>1249</v>
      </c>
      <c r="AC6" s="51">
        <f t="shared" si="17"/>
        <v>1051</v>
      </c>
      <c r="AD6" s="26">
        <f t="shared" si="18"/>
        <v>175.16666666666666</v>
      </c>
    </row>
    <row r="7" spans="1:30" ht="12.75">
      <c r="A7" s="19">
        <v>4</v>
      </c>
      <c r="B7" s="20" t="s">
        <v>155</v>
      </c>
      <c r="C7" s="20">
        <v>137</v>
      </c>
      <c r="D7" s="21">
        <v>56</v>
      </c>
      <c r="E7" s="28">
        <v>10</v>
      </c>
      <c r="F7" s="22">
        <v>152</v>
      </c>
      <c r="G7" s="23">
        <f t="shared" si="0"/>
        <v>56</v>
      </c>
      <c r="H7" s="24">
        <f t="shared" si="1"/>
        <v>208</v>
      </c>
      <c r="I7" s="22">
        <v>97</v>
      </c>
      <c r="J7" s="23">
        <f t="shared" si="2"/>
        <v>56</v>
      </c>
      <c r="K7" s="24">
        <f t="shared" si="3"/>
        <v>153</v>
      </c>
      <c r="L7" s="27">
        <f t="shared" si="4"/>
        <v>361</v>
      </c>
      <c r="M7" s="22">
        <v>169</v>
      </c>
      <c r="N7" s="23">
        <f t="shared" si="5"/>
        <v>56</v>
      </c>
      <c r="O7" s="24">
        <f t="shared" si="6"/>
        <v>225</v>
      </c>
      <c r="P7" s="27">
        <f t="shared" si="7"/>
        <v>586</v>
      </c>
      <c r="Q7" s="22">
        <v>173</v>
      </c>
      <c r="R7" s="23">
        <f t="shared" si="8"/>
        <v>56</v>
      </c>
      <c r="S7" s="24">
        <f t="shared" si="9"/>
        <v>229</v>
      </c>
      <c r="T7" s="27">
        <f t="shared" si="10"/>
        <v>815</v>
      </c>
      <c r="U7" s="22">
        <v>162</v>
      </c>
      <c r="V7" s="23">
        <f t="shared" si="11"/>
        <v>56</v>
      </c>
      <c r="W7" s="24">
        <f t="shared" si="12"/>
        <v>218</v>
      </c>
      <c r="X7" s="27">
        <f t="shared" si="13"/>
        <v>1033</v>
      </c>
      <c r="Y7" s="22">
        <v>157</v>
      </c>
      <c r="Z7" s="23">
        <f t="shared" si="14"/>
        <v>56</v>
      </c>
      <c r="AA7" s="24">
        <f t="shared" si="15"/>
        <v>213</v>
      </c>
      <c r="AB7" s="25">
        <f t="shared" si="16"/>
        <v>1246</v>
      </c>
      <c r="AC7" s="51">
        <f t="shared" si="17"/>
        <v>910</v>
      </c>
      <c r="AD7" s="26">
        <f t="shared" si="18"/>
        <v>151.66666666666666</v>
      </c>
    </row>
    <row r="8" spans="1:30" ht="12.75">
      <c r="A8" s="19">
        <v>5</v>
      </c>
      <c r="B8" s="20" t="s">
        <v>134</v>
      </c>
      <c r="C8" s="20">
        <v>169</v>
      </c>
      <c r="D8" s="21">
        <v>27</v>
      </c>
      <c r="E8" s="28">
        <v>9</v>
      </c>
      <c r="F8" s="22">
        <v>194</v>
      </c>
      <c r="G8" s="23">
        <f t="shared" si="0"/>
        <v>27</v>
      </c>
      <c r="H8" s="24">
        <f t="shared" si="1"/>
        <v>221</v>
      </c>
      <c r="I8" s="22">
        <v>169</v>
      </c>
      <c r="J8" s="23">
        <f t="shared" si="2"/>
        <v>27</v>
      </c>
      <c r="K8" s="24">
        <f t="shared" si="3"/>
        <v>196</v>
      </c>
      <c r="L8" s="27">
        <f t="shared" si="4"/>
        <v>417</v>
      </c>
      <c r="M8" s="22">
        <v>191</v>
      </c>
      <c r="N8" s="23">
        <f t="shared" si="5"/>
        <v>27</v>
      </c>
      <c r="O8" s="24">
        <f t="shared" si="6"/>
        <v>218</v>
      </c>
      <c r="P8" s="27">
        <f t="shared" si="7"/>
        <v>635</v>
      </c>
      <c r="Q8" s="22">
        <v>159</v>
      </c>
      <c r="R8" s="23">
        <f t="shared" si="8"/>
        <v>27</v>
      </c>
      <c r="S8" s="24">
        <f t="shared" si="9"/>
        <v>186</v>
      </c>
      <c r="T8" s="27">
        <f t="shared" si="10"/>
        <v>821</v>
      </c>
      <c r="U8" s="22">
        <v>168</v>
      </c>
      <c r="V8" s="23">
        <f t="shared" si="11"/>
        <v>27</v>
      </c>
      <c r="W8" s="24">
        <f t="shared" si="12"/>
        <v>195</v>
      </c>
      <c r="X8" s="27">
        <f t="shared" si="13"/>
        <v>1016</v>
      </c>
      <c r="Y8" s="22">
        <v>172</v>
      </c>
      <c r="Z8" s="23">
        <f t="shared" si="14"/>
        <v>27</v>
      </c>
      <c r="AA8" s="24">
        <f t="shared" si="15"/>
        <v>199</v>
      </c>
      <c r="AB8" s="25">
        <f t="shared" si="16"/>
        <v>1215</v>
      </c>
      <c r="AC8" s="51">
        <f t="shared" si="17"/>
        <v>1053</v>
      </c>
      <c r="AD8" s="26">
        <f t="shared" si="18"/>
        <v>175.5</v>
      </c>
    </row>
    <row r="9" spans="1:30" ht="12.75">
      <c r="A9" s="19">
        <v>6</v>
      </c>
      <c r="B9" s="20" t="s">
        <v>146</v>
      </c>
      <c r="C9" s="20">
        <v>171</v>
      </c>
      <c r="D9" s="21">
        <v>26</v>
      </c>
      <c r="E9" s="28">
        <v>32</v>
      </c>
      <c r="F9" s="22">
        <v>201</v>
      </c>
      <c r="G9" s="23">
        <f t="shared" si="0"/>
        <v>26</v>
      </c>
      <c r="H9" s="24">
        <f t="shared" si="1"/>
        <v>227</v>
      </c>
      <c r="I9" s="22">
        <v>171</v>
      </c>
      <c r="J9" s="23">
        <f t="shared" si="2"/>
        <v>26</v>
      </c>
      <c r="K9" s="24">
        <f t="shared" si="3"/>
        <v>197</v>
      </c>
      <c r="L9" s="27">
        <f t="shared" si="4"/>
        <v>424</v>
      </c>
      <c r="M9" s="22">
        <v>179</v>
      </c>
      <c r="N9" s="23">
        <f t="shared" si="5"/>
        <v>26</v>
      </c>
      <c r="O9" s="24">
        <f t="shared" si="6"/>
        <v>205</v>
      </c>
      <c r="P9" s="27">
        <f t="shared" si="7"/>
        <v>629</v>
      </c>
      <c r="Q9" s="22">
        <v>175</v>
      </c>
      <c r="R9" s="23">
        <f t="shared" si="8"/>
        <v>26</v>
      </c>
      <c r="S9" s="24">
        <f t="shared" si="9"/>
        <v>201</v>
      </c>
      <c r="T9" s="27">
        <f t="shared" si="10"/>
        <v>830</v>
      </c>
      <c r="U9" s="22">
        <v>177</v>
      </c>
      <c r="V9" s="23">
        <f t="shared" si="11"/>
        <v>26</v>
      </c>
      <c r="W9" s="24">
        <f t="shared" si="12"/>
        <v>203</v>
      </c>
      <c r="X9" s="27">
        <f t="shared" si="13"/>
        <v>1033</v>
      </c>
      <c r="Y9" s="22">
        <v>151</v>
      </c>
      <c r="Z9" s="23">
        <f t="shared" si="14"/>
        <v>26</v>
      </c>
      <c r="AA9" s="24">
        <f t="shared" si="15"/>
        <v>177</v>
      </c>
      <c r="AB9" s="25">
        <f t="shared" si="16"/>
        <v>1210</v>
      </c>
      <c r="AC9" s="51">
        <f t="shared" si="17"/>
        <v>1054</v>
      </c>
      <c r="AD9" s="26">
        <f t="shared" si="18"/>
        <v>175.66666666666666</v>
      </c>
    </row>
    <row r="10" spans="1:30" ht="12.75">
      <c r="A10" s="19">
        <v>7</v>
      </c>
      <c r="B10" s="20" t="s">
        <v>132</v>
      </c>
      <c r="C10" s="20">
        <v>133</v>
      </c>
      <c r="D10" s="21">
        <v>60</v>
      </c>
      <c r="E10" s="28">
        <v>6</v>
      </c>
      <c r="F10" s="22">
        <v>128</v>
      </c>
      <c r="G10" s="23">
        <f t="shared" si="0"/>
        <v>60</v>
      </c>
      <c r="H10" s="24">
        <f t="shared" si="1"/>
        <v>188</v>
      </c>
      <c r="I10" s="22">
        <v>134</v>
      </c>
      <c r="J10" s="23">
        <f t="shared" si="2"/>
        <v>60</v>
      </c>
      <c r="K10" s="24">
        <f t="shared" si="3"/>
        <v>194</v>
      </c>
      <c r="L10" s="27">
        <f t="shared" si="4"/>
        <v>382</v>
      </c>
      <c r="M10" s="22">
        <v>154</v>
      </c>
      <c r="N10" s="23">
        <f t="shared" si="5"/>
        <v>60</v>
      </c>
      <c r="O10" s="24">
        <f t="shared" si="6"/>
        <v>214</v>
      </c>
      <c r="P10" s="27">
        <f t="shared" si="7"/>
        <v>596</v>
      </c>
      <c r="Q10" s="22">
        <v>126</v>
      </c>
      <c r="R10" s="23">
        <f t="shared" si="8"/>
        <v>60</v>
      </c>
      <c r="S10" s="24">
        <f t="shared" si="9"/>
        <v>186</v>
      </c>
      <c r="T10" s="27">
        <f t="shared" si="10"/>
        <v>782</v>
      </c>
      <c r="U10" s="22">
        <v>136</v>
      </c>
      <c r="V10" s="23">
        <f t="shared" si="11"/>
        <v>60</v>
      </c>
      <c r="W10" s="24">
        <f t="shared" si="12"/>
        <v>196</v>
      </c>
      <c r="X10" s="27">
        <f t="shared" si="13"/>
        <v>978</v>
      </c>
      <c r="Y10" s="22">
        <v>160</v>
      </c>
      <c r="Z10" s="23">
        <f t="shared" si="14"/>
        <v>60</v>
      </c>
      <c r="AA10" s="24">
        <f t="shared" si="15"/>
        <v>220</v>
      </c>
      <c r="AB10" s="25">
        <f t="shared" si="16"/>
        <v>1198</v>
      </c>
      <c r="AC10" s="51">
        <f t="shared" si="17"/>
        <v>838</v>
      </c>
      <c r="AD10" s="26">
        <f t="shared" si="18"/>
        <v>139.66666666666666</v>
      </c>
    </row>
    <row r="11" spans="1:30" ht="12.75">
      <c r="A11" s="19">
        <v>8</v>
      </c>
      <c r="B11" s="20" t="s">
        <v>145</v>
      </c>
      <c r="C11" s="20">
        <v>174</v>
      </c>
      <c r="D11" s="21">
        <v>23</v>
      </c>
      <c r="E11" s="28">
        <v>31</v>
      </c>
      <c r="F11" s="22">
        <v>138</v>
      </c>
      <c r="G11" s="23">
        <f t="shared" si="0"/>
        <v>23</v>
      </c>
      <c r="H11" s="24">
        <f t="shared" si="1"/>
        <v>161</v>
      </c>
      <c r="I11" s="22">
        <v>194</v>
      </c>
      <c r="J11" s="23">
        <f t="shared" si="2"/>
        <v>23</v>
      </c>
      <c r="K11" s="24">
        <f t="shared" si="3"/>
        <v>217</v>
      </c>
      <c r="L11" s="27">
        <f t="shared" si="4"/>
        <v>378</v>
      </c>
      <c r="M11" s="22">
        <v>158</v>
      </c>
      <c r="N11" s="23">
        <f t="shared" si="5"/>
        <v>23</v>
      </c>
      <c r="O11" s="24">
        <f t="shared" si="6"/>
        <v>181</v>
      </c>
      <c r="P11" s="27">
        <f t="shared" si="7"/>
        <v>559</v>
      </c>
      <c r="Q11" s="22">
        <v>184</v>
      </c>
      <c r="R11" s="23">
        <f t="shared" si="8"/>
        <v>23</v>
      </c>
      <c r="S11" s="24">
        <f t="shared" si="9"/>
        <v>207</v>
      </c>
      <c r="T11" s="27">
        <f t="shared" si="10"/>
        <v>766</v>
      </c>
      <c r="U11" s="22">
        <v>208</v>
      </c>
      <c r="V11" s="23">
        <f t="shared" si="11"/>
        <v>23</v>
      </c>
      <c r="W11" s="24">
        <f t="shared" si="12"/>
        <v>231</v>
      </c>
      <c r="X11" s="27">
        <f t="shared" si="13"/>
        <v>997</v>
      </c>
      <c r="Y11" s="22">
        <v>177</v>
      </c>
      <c r="Z11" s="23">
        <f t="shared" si="14"/>
        <v>23</v>
      </c>
      <c r="AA11" s="24">
        <f t="shared" si="15"/>
        <v>200</v>
      </c>
      <c r="AB11" s="25">
        <f t="shared" si="16"/>
        <v>1197</v>
      </c>
      <c r="AC11" s="51">
        <f t="shared" si="17"/>
        <v>1059</v>
      </c>
      <c r="AD11" s="26">
        <f t="shared" si="18"/>
        <v>176.5</v>
      </c>
    </row>
    <row r="12" spans="1:30" ht="12.75">
      <c r="A12" s="19">
        <v>9</v>
      </c>
      <c r="B12" s="20" t="s">
        <v>141</v>
      </c>
      <c r="C12" s="20">
        <v>175</v>
      </c>
      <c r="D12" s="21">
        <v>22</v>
      </c>
      <c r="E12" s="28">
        <v>24</v>
      </c>
      <c r="F12" s="22">
        <v>203</v>
      </c>
      <c r="G12" s="23">
        <f t="shared" si="0"/>
        <v>22</v>
      </c>
      <c r="H12" s="24">
        <f t="shared" si="1"/>
        <v>225</v>
      </c>
      <c r="I12" s="22">
        <v>159</v>
      </c>
      <c r="J12" s="23">
        <f t="shared" si="2"/>
        <v>22</v>
      </c>
      <c r="K12" s="24">
        <f t="shared" si="3"/>
        <v>181</v>
      </c>
      <c r="L12" s="27">
        <f t="shared" si="4"/>
        <v>406</v>
      </c>
      <c r="M12" s="22">
        <v>171</v>
      </c>
      <c r="N12" s="23">
        <f t="shared" si="5"/>
        <v>22</v>
      </c>
      <c r="O12" s="24">
        <f t="shared" si="6"/>
        <v>193</v>
      </c>
      <c r="P12" s="27">
        <f t="shared" si="7"/>
        <v>599</v>
      </c>
      <c r="Q12" s="22">
        <v>183</v>
      </c>
      <c r="R12" s="23">
        <f t="shared" si="8"/>
        <v>22</v>
      </c>
      <c r="S12" s="24">
        <f t="shared" si="9"/>
        <v>205</v>
      </c>
      <c r="T12" s="27">
        <f t="shared" si="10"/>
        <v>804</v>
      </c>
      <c r="U12" s="22">
        <v>164</v>
      </c>
      <c r="V12" s="23">
        <f t="shared" si="11"/>
        <v>22</v>
      </c>
      <c r="W12" s="24">
        <f t="shared" si="12"/>
        <v>186</v>
      </c>
      <c r="X12" s="27">
        <f t="shared" si="13"/>
        <v>990</v>
      </c>
      <c r="Y12" s="22">
        <v>176</v>
      </c>
      <c r="Z12" s="23">
        <f t="shared" si="14"/>
        <v>22</v>
      </c>
      <c r="AA12" s="24">
        <f t="shared" si="15"/>
        <v>198</v>
      </c>
      <c r="AB12" s="25">
        <f t="shared" si="16"/>
        <v>1188</v>
      </c>
      <c r="AC12" s="51">
        <f t="shared" si="17"/>
        <v>1056</v>
      </c>
      <c r="AD12" s="26">
        <f t="shared" si="18"/>
        <v>176</v>
      </c>
    </row>
    <row r="13" spans="1:30" ht="12.75">
      <c r="A13" s="19">
        <v>10</v>
      </c>
      <c r="B13" s="20" t="s">
        <v>135</v>
      </c>
      <c r="C13" s="20">
        <v>150</v>
      </c>
      <c r="D13" s="21">
        <v>45</v>
      </c>
      <c r="E13" s="28">
        <v>11</v>
      </c>
      <c r="F13" s="22">
        <v>113</v>
      </c>
      <c r="G13" s="23">
        <f t="shared" si="0"/>
        <v>45</v>
      </c>
      <c r="H13" s="24">
        <f t="shared" si="1"/>
        <v>158</v>
      </c>
      <c r="I13" s="22">
        <v>160</v>
      </c>
      <c r="J13" s="23">
        <f t="shared" si="2"/>
        <v>45</v>
      </c>
      <c r="K13" s="24">
        <f t="shared" si="3"/>
        <v>205</v>
      </c>
      <c r="L13" s="27">
        <f t="shared" si="4"/>
        <v>363</v>
      </c>
      <c r="M13" s="22">
        <v>211</v>
      </c>
      <c r="N13" s="23">
        <f t="shared" si="5"/>
        <v>45</v>
      </c>
      <c r="O13" s="24">
        <f t="shared" si="6"/>
        <v>256</v>
      </c>
      <c r="P13" s="27">
        <f t="shared" si="7"/>
        <v>619</v>
      </c>
      <c r="Q13" s="22">
        <v>168</v>
      </c>
      <c r="R13" s="23">
        <f t="shared" si="8"/>
        <v>45</v>
      </c>
      <c r="S13" s="24">
        <f t="shared" si="9"/>
        <v>213</v>
      </c>
      <c r="T13" s="27">
        <f t="shared" si="10"/>
        <v>832</v>
      </c>
      <c r="U13" s="22">
        <v>135</v>
      </c>
      <c r="V13" s="23">
        <f t="shared" si="11"/>
        <v>45</v>
      </c>
      <c r="W13" s="24">
        <f t="shared" si="12"/>
        <v>180</v>
      </c>
      <c r="X13" s="27">
        <f t="shared" si="13"/>
        <v>1012</v>
      </c>
      <c r="Y13" s="22">
        <v>127</v>
      </c>
      <c r="Z13" s="23">
        <f t="shared" si="14"/>
        <v>45</v>
      </c>
      <c r="AA13" s="24">
        <f t="shared" si="15"/>
        <v>172</v>
      </c>
      <c r="AB13" s="25">
        <f t="shared" si="16"/>
        <v>1184</v>
      </c>
      <c r="AC13" s="51">
        <f t="shared" si="17"/>
        <v>914</v>
      </c>
      <c r="AD13" s="26">
        <f t="shared" si="18"/>
        <v>152.33333333333334</v>
      </c>
    </row>
    <row r="14" spans="1:32" ht="12.75">
      <c r="A14" s="19">
        <v>11</v>
      </c>
      <c r="B14" s="20" t="s">
        <v>147</v>
      </c>
      <c r="C14" s="20">
        <v>164</v>
      </c>
      <c r="D14" s="21">
        <v>32</v>
      </c>
      <c r="E14" s="28">
        <v>35</v>
      </c>
      <c r="F14" s="22">
        <v>146</v>
      </c>
      <c r="G14" s="23">
        <f t="shared" si="0"/>
        <v>32</v>
      </c>
      <c r="H14" s="24">
        <f t="shared" si="1"/>
        <v>178</v>
      </c>
      <c r="I14" s="22">
        <v>170</v>
      </c>
      <c r="J14" s="23">
        <f t="shared" si="2"/>
        <v>32</v>
      </c>
      <c r="K14" s="24">
        <f t="shared" si="3"/>
        <v>202</v>
      </c>
      <c r="L14" s="27">
        <f t="shared" si="4"/>
        <v>380</v>
      </c>
      <c r="M14" s="22">
        <v>162</v>
      </c>
      <c r="N14" s="23">
        <f t="shared" si="5"/>
        <v>32</v>
      </c>
      <c r="O14" s="24">
        <f t="shared" si="6"/>
        <v>194</v>
      </c>
      <c r="P14" s="27">
        <f t="shared" si="7"/>
        <v>574</v>
      </c>
      <c r="Q14" s="22">
        <v>165</v>
      </c>
      <c r="R14" s="23">
        <f t="shared" si="8"/>
        <v>32</v>
      </c>
      <c r="S14" s="24">
        <f t="shared" si="9"/>
        <v>197</v>
      </c>
      <c r="T14" s="27">
        <f t="shared" si="10"/>
        <v>771</v>
      </c>
      <c r="U14" s="22">
        <v>158</v>
      </c>
      <c r="V14" s="23">
        <f t="shared" si="11"/>
        <v>32</v>
      </c>
      <c r="W14" s="24">
        <f t="shared" si="12"/>
        <v>190</v>
      </c>
      <c r="X14" s="27">
        <f t="shared" si="13"/>
        <v>961</v>
      </c>
      <c r="Y14" s="22">
        <v>184</v>
      </c>
      <c r="Z14" s="23">
        <f t="shared" si="14"/>
        <v>32</v>
      </c>
      <c r="AA14" s="24">
        <f t="shared" si="15"/>
        <v>216</v>
      </c>
      <c r="AB14" s="25">
        <f t="shared" si="16"/>
        <v>1177</v>
      </c>
      <c r="AC14" s="51">
        <f t="shared" si="17"/>
        <v>985</v>
      </c>
      <c r="AD14" s="26">
        <f t="shared" si="18"/>
        <v>164.16666666666666</v>
      </c>
      <c r="AF14" s="46"/>
    </row>
    <row r="15" spans="1:30" ht="12.75">
      <c r="A15" s="19">
        <v>12</v>
      </c>
      <c r="B15" s="20" t="s">
        <v>139</v>
      </c>
      <c r="C15" s="20">
        <v>151</v>
      </c>
      <c r="D15" s="21">
        <v>44</v>
      </c>
      <c r="E15" s="28">
        <v>18</v>
      </c>
      <c r="F15" s="22">
        <v>123</v>
      </c>
      <c r="G15" s="23">
        <f t="shared" si="0"/>
        <v>44</v>
      </c>
      <c r="H15" s="24">
        <f t="shared" si="1"/>
        <v>167</v>
      </c>
      <c r="I15" s="22">
        <v>155</v>
      </c>
      <c r="J15" s="23">
        <f t="shared" si="2"/>
        <v>44</v>
      </c>
      <c r="K15" s="24">
        <f t="shared" si="3"/>
        <v>199</v>
      </c>
      <c r="L15" s="27">
        <f t="shared" si="4"/>
        <v>366</v>
      </c>
      <c r="M15" s="22">
        <v>160</v>
      </c>
      <c r="N15" s="23">
        <f t="shared" si="5"/>
        <v>44</v>
      </c>
      <c r="O15" s="24">
        <f t="shared" si="6"/>
        <v>204</v>
      </c>
      <c r="P15" s="27">
        <f t="shared" si="7"/>
        <v>570</v>
      </c>
      <c r="Q15" s="22">
        <v>134</v>
      </c>
      <c r="R15" s="23">
        <f t="shared" si="8"/>
        <v>44</v>
      </c>
      <c r="S15" s="24">
        <f t="shared" si="9"/>
        <v>178</v>
      </c>
      <c r="T15" s="27">
        <f t="shared" si="10"/>
        <v>748</v>
      </c>
      <c r="U15" s="22">
        <v>159</v>
      </c>
      <c r="V15" s="23">
        <f t="shared" si="11"/>
        <v>44</v>
      </c>
      <c r="W15" s="24">
        <f t="shared" si="12"/>
        <v>203</v>
      </c>
      <c r="X15" s="27">
        <f t="shared" si="13"/>
        <v>951</v>
      </c>
      <c r="Y15" s="22">
        <v>177</v>
      </c>
      <c r="Z15" s="23">
        <f t="shared" si="14"/>
        <v>44</v>
      </c>
      <c r="AA15" s="24">
        <f t="shared" si="15"/>
        <v>221</v>
      </c>
      <c r="AB15" s="25">
        <f t="shared" si="16"/>
        <v>1172</v>
      </c>
      <c r="AC15" s="51">
        <f t="shared" si="17"/>
        <v>908</v>
      </c>
      <c r="AD15" s="26">
        <f t="shared" si="18"/>
        <v>151.33333333333334</v>
      </c>
    </row>
    <row r="16" spans="1:30" ht="12.75">
      <c r="A16" s="19">
        <v>13</v>
      </c>
      <c r="B16" s="20" t="s">
        <v>131</v>
      </c>
      <c r="C16" s="20">
        <v>149</v>
      </c>
      <c r="D16" s="21">
        <v>45</v>
      </c>
      <c r="E16" s="28">
        <v>3</v>
      </c>
      <c r="F16" s="22">
        <v>167</v>
      </c>
      <c r="G16" s="23">
        <f t="shared" si="0"/>
        <v>45</v>
      </c>
      <c r="H16" s="24">
        <f t="shared" si="1"/>
        <v>212</v>
      </c>
      <c r="I16" s="22">
        <v>180</v>
      </c>
      <c r="J16" s="23">
        <f t="shared" si="2"/>
        <v>45</v>
      </c>
      <c r="K16" s="24">
        <f t="shared" si="3"/>
        <v>225</v>
      </c>
      <c r="L16" s="27">
        <f t="shared" si="4"/>
        <v>437</v>
      </c>
      <c r="M16" s="22">
        <v>162</v>
      </c>
      <c r="N16" s="23">
        <f t="shared" si="5"/>
        <v>45</v>
      </c>
      <c r="O16" s="24">
        <f t="shared" si="6"/>
        <v>207</v>
      </c>
      <c r="P16" s="27">
        <f t="shared" si="7"/>
        <v>644</v>
      </c>
      <c r="Q16" s="22">
        <v>120</v>
      </c>
      <c r="R16" s="23">
        <f t="shared" si="8"/>
        <v>45</v>
      </c>
      <c r="S16" s="24">
        <f t="shared" si="9"/>
        <v>165</v>
      </c>
      <c r="T16" s="27">
        <f t="shared" si="10"/>
        <v>809</v>
      </c>
      <c r="U16" s="22">
        <v>157</v>
      </c>
      <c r="V16" s="23">
        <f t="shared" si="11"/>
        <v>45</v>
      </c>
      <c r="W16" s="24">
        <f t="shared" si="12"/>
        <v>202</v>
      </c>
      <c r="X16" s="27">
        <f t="shared" si="13"/>
        <v>1011</v>
      </c>
      <c r="Y16" s="22">
        <v>110</v>
      </c>
      <c r="Z16" s="23">
        <f t="shared" si="14"/>
        <v>45</v>
      </c>
      <c r="AA16" s="24">
        <f t="shared" si="15"/>
        <v>155</v>
      </c>
      <c r="AB16" s="25">
        <f t="shared" si="16"/>
        <v>1166</v>
      </c>
      <c r="AC16" s="51">
        <f t="shared" si="17"/>
        <v>896</v>
      </c>
      <c r="AD16" s="26">
        <f t="shared" si="18"/>
        <v>149.33333333333334</v>
      </c>
    </row>
    <row r="17" spans="1:30" ht="12.75">
      <c r="A17" s="19">
        <v>14</v>
      </c>
      <c r="B17" s="20" t="s">
        <v>148</v>
      </c>
      <c r="C17" s="20">
        <v>137</v>
      </c>
      <c r="D17" s="21">
        <v>56</v>
      </c>
      <c r="E17" s="28">
        <v>35</v>
      </c>
      <c r="F17" s="22">
        <v>127</v>
      </c>
      <c r="G17" s="23">
        <f t="shared" si="0"/>
        <v>56</v>
      </c>
      <c r="H17" s="24">
        <f t="shared" si="1"/>
        <v>183</v>
      </c>
      <c r="I17" s="22">
        <v>126</v>
      </c>
      <c r="J17" s="23">
        <f t="shared" si="2"/>
        <v>56</v>
      </c>
      <c r="K17" s="24">
        <f t="shared" si="3"/>
        <v>182</v>
      </c>
      <c r="L17" s="27">
        <f t="shared" si="4"/>
        <v>365</v>
      </c>
      <c r="M17" s="22">
        <v>140</v>
      </c>
      <c r="N17" s="23">
        <f t="shared" si="5"/>
        <v>56</v>
      </c>
      <c r="O17" s="24">
        <f t="shared" si="6"/>
        <v>196</v>
      </c>
      <c r="P17" s="27">
        <f t="shared" si="7"/>
        <v>561</v>
      </c>
      <c r="Q17" s="22">
        <v>155</v>
      </c>
      <c r="R17" s="23">
        <f t="shared" si="8"/>
        <v>56</v>
      </c>
      <c r="S17" s="24">
        <f t="shared" si="9"/>
        <v>211</v>
      </c>
      <c r="T17" s="27">
        <f t="shared" si="10"/>
        <v>772</v>
      </c>
      <c r="U17" s="22">
        <v>144</v>
      </c>
      <c r="V17" s="23">
        <f t="shared" si="11"/>
        <v>56</v>
      </c>
      <c r="W17" s="24">
        <f t="shared" si="12"/>
        <v>200</v>
      </c>
      <c r="X17" s="27">
        <f t="shared" si="13"/>
        <v>972</v>
      </c>
      <c r="Y17" s="22">
        <v>130</v>
      </c>
      <c r="Z17" s="23">
        <f t="shared" si="14"/>
        <v>56</v>
      </c>
      <c r="AA17" s="24">
        <f t="shared" si="15"/>
        <v>186</v>
      </c>
      <c r="AB17" s="25">
        <f t="shared" si="16"/>
        <v>1158</v>
      </c>
      <c r="AC17" s="51">
        <f t="shared" si="17"/>
        <v>822</v>
      </c>
      <c r="AD17" s="26">
        <f t="shared" si="18"/>
        <v>137</v>
      </c>
    </row>
    <row r="18" spans="1:30" ht="12.75">
      <c r="A18" s="19">
        <v>15</v>
      </c>
      <c r="B18" s="20" t="s">
        <v>172</v>
      </c>
      <c r="C18" s="20">
        <v>156</v>
      </c>
      <c r="D18" s="21">
        <v>39</v>
      </c>
      <c r="E18" s="28">
        <v>16</v>
      </c>
      <c r="F18" s="22">
        <v>139</v>
      </c>
      <c r="G18" s="23">
        <f t="shared" si="0"/>
        <v>39</v>
      </c>
      <c r="H18" s="24">
        <f t="shared" si="1"/>
        <v>178</v>
      </c>
      <c r="I18" s="22">
        <v>157</v>
      </c>
      <c r="J18" s="23">
        <f t="shared" si="2"/>
        <v>39</v>
      </c>
      <c r="K18" s="24">
        <f t="shared" si="3"/>
        <v>196</v>
      </c>
      <c r="L18" s="27">
        <f t="shared" si="4"/>
        <v>374</v>
      </c>
      <c r="M18" s="22">
        <v>147</v>
      </c>
      <c r="N18" s="23">
        <f t="shared" si="5"/>
        <v>39</v>
      </c>
      <c r="O18" s="24">
        <f t="shared" si="6"/>
        <v>186</v>
      </c>
      <c r="P18" s="27">
        <f t="shared" si="7"/>
        <v>560</v>
      </c>
      <c r="Q18" s="22">
        <v>146</v>
      </c>
      <c r="R18" s="23">
        <f t="shared" si="8"/>
        <v>39</v>
      </c>
      <c r="S18" s="24">
        <f t="shared" si="9"/>
        <v>185</v>
      </c>
      <c r="T18" s="27">
        <f t="shared" si="10"/>
        <v>745</v>
      </c>
      <c r="U18" s="22">
        <v>177</v>
      </c>
      <c r="V18" s="23">
        <f t="shared" si="11"/>
        <v>39</v>
      </c>
      <c r="W18" s="24">
        <f t="shared" si="12"/>
        <v>216</v>
      </c>
      <c r="X18" s="27">
        <f t="shared" si="13"/>
        <v>961</v>
      </c>
      <c r="Y18" s="22">
        <v>154</v>
      </c>
      <c r="Z18" s="23">
        <f t="shared" si="14"/>
        <v>39</v>
      </c>
      <c r="AA18" s="24">
        <f t="shared" si="15"/>
        <v>193</v>
      </c>
      <c r="AB18" s="25">
        <f t="shared" si="16"/>
        <v>1154</v>
      </c>
      <c r="AC18" s="51">
        <f t="shared" si="17"/>
        <v>920</v>
      </c>
      <c r="AD18" s="26">
        <f t="shared" si="18"/>
        <v>153.33333333333334</v>
      </c>
    </row>
    <row r="19" spans="1:30" ht="12.75">
      <c r="A19" s="19">
        <v>16</v>
      </c>
      <c r="B19" s="20" t="s">
        <v>170</v>
      </c>
      <c r="C19" s="20">
        <v>171</v>
      </c>
      <c r="D19" s="21">
        <v>26</v>
      </c>
      <c r="E19" s="28">
        <v>1</v>
      </c>
      <c r="F19" s="22">
        <v>175</v>
      </c>
      <c r="G19" s="23">
        <f t="shared" si="0"/>
        <v>26</v>
      </c>
      <c r="H19" s="24">
        <f t="shared" si="1"/>
        <v>201</v>
      </c>
      <c r="I19" s="22">
        <v>160</v>
      </c>
      <c r="J19" s="23">
        <f t="shared" si="2"/>
        <v>26</v>
      </c>
      <c r="K19" s="24">
        <f t="shared" si="3"/>
        <v>186</v>
      </c>
      <c r="L19" s="27">
        <f t="shared" si="4"/>
        <v>387</v>
      </c>
      <c r="M19" s="22">
        <v>189</v>
      </c>
      <c r="N19" s="23">
        <f t="shared" si="5"/>
        <v>26</v>
      </c>
      <c r="O19" s="24">
        <f t="shared" si="6"/>
        <v>215</v>
      </c>
      <c r="P19" s="27">
        <f t="shared" si="7"/>
        <v>602</v>
      </c>
      <c r="Q19" s="22">
        <v>139</v>
      </c>
      <c r="R19" s="23">
        <f t="shared" si="8"/>
        <v>26</v>
      </c>
      <c r="S19" s="24">
        <f t="shared" si="9"/>
        <v>165</v>
      </c>
      <c r="T19" s="27">
        <f t="shared" si="10"/>
        <v>767</v>
      </c>
      <c r="U19" s="22">
        <v>167</v>
      </c>
      <c r="V19" s="23">
        <f t="shared" si="11"/>
        <v>26</v>
      </c>
      <c r="W19" s="24">
        <f t="shared" si="12"/>
        <v>193</v>
      </c>
      <c r="X19" s="27">
        <f t="shared" si="13"/>
        <v>960</v>
      </c>
      <c r="Y19" s="22">
        <v>161</v>
      </c>
      <c r="Z19" s="23">
        <f t="shared" si="14"/>
        <v>26</v>
      </c>
      <c r="AA19" s="24">
        <f t="shared" si="15"/>
        <v>187</v>
      </c>
      <c r="AB19" s="25">
        <f t="shared" si="16"/>
        <v>1147</v>
      </c>
      <c r="AC19" s="51">
        <f t="shared" si="17"/>
        <v>991</v>
      </c>
      <c r="AD19" s="26">
        <f t="shared" si="18"/>
        <v>165.16666666666666</v>
      </c>
    </row>
    <row r="20" spans="1:30" ht="12.75">
      <c r="A20" s="19">
        <v>17</v>
      </c>
      <c r="B20" s="20" t="s">
        <v>137</v>
      </c>
      <c r="C20" s="20">
        <v>153</v>
      </c>
      <c r="D20" s="21">
        <v>42</v>
      </c>
      <c r="E20" s="28">
        <v>14</v>
      </c>
      <c r="F20" s="22">
        <v>115</v>
      </c>
      <c r="G20" s="23">
        <f t="shared" si="0"/>
        <v>42</v>
      </c>
      <c r="H20" s="24">
        <f t="shared" si="1"/>
        <v>157</v>
      </c>
      <c r="I20" s="22">
        <v>148</v>
      </c>
      <c r="J20" s="23">
        <f t="shared" si="2"/>
        <v>42</v>
      </c>
      <c r="K20" s="24">
        <f t="shared" si="3"/>
        <v>190</v>
      </c>
      <c r="L20" s="27">
        <f t="shared" si="4"/>
        <v>347</v>
      </c>
      <c r="M20" s="22">
        <v>126</v>
      </c>
      <c r="N20" s="23">
        <f t="shared" si="5"/>
        <v>42</v>
      </c>
      <c r="O20" s="24">
        <f t="shared" si="6"/>
        <v>168</v>
      </c>
      <c r="P20" s="27">
        <f t="shared" si="7"/>
        <v>515</v>
      </c>
      <c r="Q20" s="22">
        <v>173</v>
      </c>
      <c r="R20" s="23">
        <f t="shared" si="8"/>
        <v>42</v>
      </c>
      <c r="S20" s="24">
        <f t="shared" si="9"/>
        <v>215</v>
      </c>
      <c r="T20" s="27">
        <f t="shared" si="10"/>
        <v>730</v>
      </c>
      <c r="U20" s="22">
        <v>173</v>
      </c>
      <c r="V20" s="23">
        <f t="shared" si="11"/>
        <v>42</v>
      </c>
      <c r="W20" s="24">
        <f t="shared" si="12"/>
        <v>215</v>
      </c>
      <c r="X20" s="27">
        <f t="shared" si="13"/>
        <v>945</v>
      </c>
      <c r="Y20" s="22">
        <v>155</v>
      </c>
      <c r="Z20" s="23">
        <f t="shared" si="14"/>
        <v>42</v>
      </c>
      <c r="AA20" s="24">
        <f t="shared" si="15"/>
        <v>197</v>
      </c>
      <c r="AB20" s="25">
        <f t="shared" si="16"/>
        <v>1142</v>
      </c>
      <c r="AC20" s="51">
        <f t="shared" si="17"/>
        <v>890</v>
      </c>
      <c r="AD20" s="26">
        <f t="shared" si="18"/>
        <v>148.33333333333334</v>
      </c>
    </row>
    <row r="21" spans="1:30" ht="12.75">
      <c r="A21" s="19">
        <v>18</v>
      </c>
      <c r="B21" s="20" t="s">
        <v>133</v>
      </c>
      <c r="C21" s="20">
        <v>150</v>
      </c>
      <c r="D21" s="21">
        <v>45</v>
      </c>
      <c r="E21" s="28">
        <v>7</v>
      </c>
      <c r="F21" s="22">
        <v>140</v>
      </c>
      <c r="G21" s="23">
        <f t="shared" si="0"/>
        <v>45</v>
      </c>
      <c r="H21" s="24">
        <f t="shared" si="1"/>
        <v>185</v>
      </c>
      <c r="I21" s="22">
        <v>134</v>
      </c>
      <c r="J21" s="23">
        <f t="shared" si="2"/>
        <v>45</v>
      </c>
      <c r="K21" s="24">
        <f t="shared" si="3"/>
        <v>179</v>
      </c>
      <c r="L21" s="27">
        <f t="shared" si="4"/>
        <v>364</v>
      </c>
      <c r="M21" s="22">
        <v>162</v>
      </c>
      <c r="N21" s="23">
        <f t="shared" si="5"/>
        <v>45</v>
      </c>
      <c r="O21" s="24">
        <f t="shared" si="6"/>
        <v>207</v>
      </c>
      <c r="P21" s="27">
        <f t="shared" si="7"/>
        <v>571</v>
      </c>
      <c r="Q21" s="22">
        <v>154</v>
      </c>
      <c r="R21" s="23">
        <f t="shared" si="8"/>
        <v>45</v>
      </c>
      <c r="S21" s="24">
        <f t="shared" si="9"/>
        <v>199</v>
      </c>
      <c r="T21" s="27">
        <f t="shared" si="10"/>
        <v>770</v>
      </c>
      <c r="U21" s="22">
        <v>123</v>
      </c>
      <c r="V21" s="23">
        <f t="shared" si="11"/>
        <v>45</v>
      </c>
      <c r="W21" s="24">
        <f t="shared" si="12"/>
        <v>168</v>
      </c>
      <c r="X21" s="27">
        <f t="shared" si="13"/>
        <v>938</v>
      </c>
      <c r="Y21" s="22">
        <v>150</v>
      </c>
      <c r="Z21" s="23">
        <f t="shared" si="14"/>
        <v>45</v>
      </c>
      <c r="AA21" s="24">
        <f t="shared" si="15"/>
        <v>195</v>
      </c>
      <c r="AB21" s="25">
        <f t="shared" si="16"/>
        <v>1133</v>
      </c>
      <c r="AC21" s="51">
        <f t="shared" si="17"/>
        <v>863</v>
      </c>
      <c r="AD21" s="26">
        <f t="shared" si="18"/>
        <v>143.83333333333334</v>
      </c>
    </row>
    <row r="22" spans="1:30" ht="12.75">
      <c r="A22" s="19">
        <v>19</v>
      </c>
      <c r="B22" s="20" t="s">
        <v>156</v>
      </c>
      <c r="C22" s="20">
        <v>143</v>
      </c>
      <c r="D22" s="21">
        <v>51</v>
      </c>
      <c r="E22" s="28">
        <v>17</v>
      </c>
      <c r="F22" s="22">
        <v>139</v>
      </c>
      <c r="G22" s="23">
        <f t="shared" si="0"/>
        <v>51</v>
      </c>
      <c r="H22" s="24">
        <f t="shared" si="1"/>
        <v>190</v>
      </c>
      <c r="I22" s="22">
        <v>125</v>
      </c>
      <c r="J22" s="23">
        <f t="shared" si="2"/>
        <v>51</v>
      </c>
      <c r="K22" s="24">
        <f t="shared" si="3"/>
        <v>176</v>
      </c>
      <c r="L22" s="27">
        <f t="shared" si="4"/>
        <v>366</v>
      </c>
      <c r="M22" s="22">
        <v>170</v>
      </c>
      <c r="N22" s="23">
        <f t="shared" si="5"/>
        <v>51</v>
      </c>
      <c r="O22" s="24">
        <f t="shared" si="6"/>
        <v>221</v>
      </c>
      <c r="P22" s="27">
        <f t="shared" si="7"/>
        <v>587</v>
      </c>
      <c r="Q22" s="22">
        <v>148</v>
      </c>
      <c r="R22" s="23">
        <f t="shared" si="8"/>
        <v>51</v>
      </c>
      <c r="S22" s="24">
        <f t="shared" si="9"/>
        <v>199</v>
      </c>
      <c r="T22" s="27">
        <f t="shared" si="10"/>
        <v>786</v>
      </c>
      <c r="U22" s="22">
        <v>116</v>
      </c>
      <c r="V22" s="23">
        <f t="shared" si="11"/>
        <v>51</v>
      </c>
      <c r="W22" s="24">
        <f t="shared" si="12"/>
        <v>167</v>
      </c>
      <c r="X22" s="27">
        <f t="shared" si="13"/>
        <v>953</v>
      </c>
      <c r="Y22" s="22">
        <v>124</v>
      </c>
      <c r="Z22" s="23">
        <f t="shared" si="14"/>
        <v>51</v>
      </c>
      <c r="AA22" s="24">
        <f t="shared" si="15"/>
        <v>175</v>
      </c>
      <c r="AB22" s="25">
        <f t="shared" si="16"/>
        <v>1128</v>
      </c>
      <c r="AC22" s="51">
        <f t="shared" si="17"/>
        <v>822</v>
      </c>
      <c r="AD22" s="26">
        <f t="shared" si="18"/>
        <v>137</v>
      </c>
    </row>
    <row r="23" spans="1:30" ht="12.75">
      <c r="A23" s="19">
        <v>20</v>
      </c>
      <c r="B23" s="20" t="s">
        <v>173</v>
      </c>
      <c r="C23" s="20">
        <v>158</v>
      </c>
      <c r="D23" s="21">
        <v>37</v>
      </c>
      <c r="E23" s="28">
        <v>29</v>
      </c>
      <c r="F23" s="22">
        <v>131</v>
      </c>
      <c r="G23" s="23">
        <f t="shared" si="0"/>
        <v>37</v>
      </c>
      <c r="H23" s="24">
        <f t="shared" si="1"/>
        <v>168</v>
      </c>
      <c r="I23" s="22">
        <v>145</v>
      </c>
      <c r="J23" s="23">
        <f t="shared" si="2"/>
        <v>37</v>
      </c>
      <c r="K23" s="24">
        <f t="shared" si="3"/>
        <v>182</v>
      </c>
      <c r="L23" s="27">
        <f t="shared" si="4"/>
        <v>350</v>
      </c>
      <c r="M23" s="22">
        <v>147</v>
      </c>
      <c r="N23" s="23">
        <f t="shared" si="5"/>
        <v>37</v>
      </c>
      <c r="O23" s="24">
        <f t="shared" si="6"/>
        <v>184</v>
      </c>
      <c r="P23" s="27">
        <f t="shared" si="7"/>
        <v>534</v>
      </c>
      <c r="Q23" s="22">
        <v>143</v>
      </c>
      <c r="R23" s="23">
        <f t="shared" si="8"/>
        <v>37</v>
      </c>
      <c r="S23" s="24">
        <f t="shared" si="9"/>
        <v>180</v>
      </c>
      <c r="T23" s="27">
        <f t="shared" si="10"/>
        <v>714</v>
      </c>
      <c r="U23" s="22">
        <v>178</v>
      </c>
      <c r="V23" s="23">
        <f t="shared" si="11"/>
        <v>37</v>
      </c>
      <c r="W23" s="24">
        <f t="shared" si="12"/>
        <v>215</v>
      </c>
      <c r="X23" s="27">
        <f t="shared" si="13"/>
        <v>929</v>
      </c>
      <c r="Y23" s="22">
        <v>151</v>
      </c>
      <c r="Z23" s="23">
        <f t="shared" si="14"/>
        <v>37</v>
      </c>
      <c r="AA23" s="24">
        <f t="shared" si="15"/>
        <v>188</v>
      </c>
      <c r="AB23" s="25">
        <f t="shared" si="16"/>
        <v>1117</v>
      </c>
      <c r="AC23" s="51">
        <f t="shared" si="17"/>
        <v>895</v>
      </c>
      <c r="AD23" s="26">
        <f t="shared" si="18"/>
        <v>149.16666666666666</v>
      </c>
    </row>
    <row r="24" spans="1:30" ht="12.75">
      <c r="A24" s="19">
        <v>21</v>
      </c>
      <c r="B24" s="20" t="s">
        <v>138</v>
      </c>
      <c r="C24" s="20">
        <v>173</v>
      </c>
      <c r="D24" s="21">
        <v>24</v>
      </c>
      <c r="E24" s="28">
        <v>16</v>
      </c>
      <c r="F24" s="22">
        <v>178</v>
      </c>
      <c r="G24" s="23">
        <f t="shared" si="0"/>
        <v>24</v>
      </c>
      <c r="H24" s="24">
        <f t="shared" si="1"/>
        <v>202</v>
      </c>
      <c r="I24" s="22">
        <v>167</v>
      </c>
      <c r="J24" s="23">
        <f t="shared" si="2"/>
        <v>24</v>
      </c>
      <c r="K24" s="24">
        <f t="shared" si="3"/>
        <v>191</v>
      </c>
      <c r="L24" s="27">
        <f t="shared" si="4"/>
        <v>393</v>
      </c>
      <c r="M24" s="22">
        <v>134</v>
      </c>
      <c r="N24" s="23">
        <f t="shared" si="5"/>
        <v>24</v>
      </c>
      <c r="O24" s="24">
        <f t="shared" si="6"/>
        <v>158</v>
      </c>
      <c r="P24" s="27">
        <f t="shared" si="7"/>
        <v>551</v>
      </c>
      <c r="Q24" s="22">
        <v>185</v>
      </c>
      <c r="R24" s="23">
        <f t="shared" si="8"/>
        <v>24</v>
      </c>
      <c r="S24" s="24">
        <f t="shared" si="9"/>
        <v>209</v>
      </c>
      <c r="T24" s="27">
        <f t="shared" si="10"/>
        <v>760</v>
      </c>
      <c r="U24" s="22">
        <v>158</v>
      </c>
      <c r="V24" s="23">
        <f t="shared" si="11"/>
        <v>24</v>
      </c>
      <c r="W24" s="24">
        <f t="shared" si="12"/>
        <v>182</v>
      </c>
      <c r="X24" s="27">
        <f t="shared" si="13"/>
        <v>942</v>
      </c>
      <c r="Y24" s="22">
        <v>142</v>
      </c>
      <c r="Z24" s="23">
        <f t="shared" si="14"/>
        <v>24</v>
      </c>
      <c r="AA24" s="24">
        <f t="shared" si="15"/>
        <v>166</v>
      </c>
      <c r="AB24" s="25">
        <f t="shared" si="16"/>
        <v>1108</v>
      </c>
      <c r="AC24" s="51">
        <f t="shared" si="17"/>
        <v>964</v>
      </c>
      <c r="AD24" s="26">
        <f t="shared" si="18"/>
        <v>160.66666666666666</v>
      </c>
    </row>
    <row r="25" spans="1:30" ht="12.75">
      <c r="A25" s="19">
        <v>22</v>
      </c>
      <c r="B25" s="20" t="s">
        <v>129</v>
      </c>
      <c r="C25" s="20">
        <v>152</v>
      </c>
      <c r="D25" s="21">
        <v>43</v>
      </c>
      <c r="E25" s="28">
        <v>2</v>
      </c>
      <c r="F25" s="22">
        <v>149</v>
      </c>
      <c r="G25" s="23">
        <f t="shared" si="0"/>
        <v>43</v>
      </c>
      <c r="H25" s="24">
        <f t="shared" si="1"/>
        <v>192</v>
      </c>
      <c r="I25" s="22">
        <v>142</v>
      </c>
      <c r="J25" s="23">
        <f t="shared" si="2"/>
        <v>43</v>
      </c>
      <c r="K25" s="24">
        <f t="shared" si="3"/>
        <v>185</v>
      </c>
      <c r="L25" s="27">
        <f t="shared" si="4"/>
        <v>377</v>
      </c>
      <c r="M25" s="22">
        <v>129</v>
      </c>
      <c r="N25" s="23">
        <f t="shared" si="5"/>
        <v>43</v>
      </c>
      <c r="O25" s="24">
        <f t="shared" si="6"/>
        <v>172</v>
      </c>
      <c r="P25" s="27">
        <f t="shared" si="7"/>
        <v>549</v>
      </c>
      <c r="Q25" s="22">
        <v>106</v>
      </c>
      <c r="R25" s="23">
        <f t="shared" si="8"/>
        <v>43</v>
      </c>
      <c r="S25" s="24">
        <f t="shared" si="9"/>
        <v>149</v>
      </c>
      <c r="T25" s="27">
        <f t="shared" si="10"/>
        <v>698</v>
      </c>
      <c r="U25" s="22">
        <v>157</v>
      </c>
      <c r="V25" s="23">
        <f t="shared" si="11"/>
        <v>43</v>
      </c>
      <c r="W25" s="24">
        <f t="shared" si="12"/>
        <v>200</v>
      </c>
      <c r="X25" s="27">
        <f t="shared" si="13"/>
        <v>898</v>
      </c>
      <c r="Y25" s="22">
        <v>139</v>
      </c>
      <c r="Z25" s="23">
        <f t="shared" si="14"/>
        <v>43</v>
      </c>
      <c r="AA25" s="24">
        <f t="shared" si="15"/>
        <v>182</v>
      </c>
      <c r="AB25" s="25">
        <f t="shared" si="16"/>
        <v>1080</v>
      </c>
      <c r="AC25" s="51">
        <f t="shared" si="17"/>
        <v>822</v>
      </c>
      <c r="AD25" s="26">
        <f t="shared" si="18"/>
        <v>137</v>
      </c>
    </row>
    <row r="26" spans="1:30" ht="12.75">
      <c r="A26" s="19">
        <v>23</v>
      </c>
      <c r="B26" s="20" t="s">
        <v>171</v>
      </c>
      <c r="C26" s="20">
        <v>181</v>
      </c>
      <c r="D26" s="21">
        <v>17</v>
      </c>
      <c r="E26" s="28">
        <v>9</v>
      </c>
      <c r="F26" s="22">
        <v>161</v>
      </c>
      <c r="G26" s="23">
        <f t="shared" si="0"/>
        <v>17</v>
      </c>
      <c r="H26" s="24">
        <f t="shared" si="1"/>
        <v>178</v>
      </c>
      <c r="I26" s="22">
        <v>147</v>
      </c>
      <c r="J26" s="23">
        <f t="shared" si="2"/>
        <v>17</v>
      </c>
      <c r="K26" s="24">
        <f t="shared" si="3"/>
        <v>164</v>
      </c>
      <c r="L26" s="27">
        <f t="shared" si="4"/>
        <v>342</v>
      </c>
      <c r="M26" s="22">
        <v>192</v>
      </c>
      <c r="N26" s="23">
        <f t="shared" si="5"/>
        <v>17</v>
      </c>
      <c r="O26" s="24">
        <f t="shared" si="6"/>
        <v>209</v>
      </c>
      <c r="P26" s="27">
        <f t="shared" si="7"/>
        <v>551</v>
      </c>
      <c r="Q26" s="22">
        <v>179</v>
      </c>
      <c r="R26" s="23">
        <f t="shared" si="8"/>
        <v>17</v>
      </c>
      <c r="S26" s="24">
        <f t="shared" si="9"/>
        <v>196</v>
      </c>
      <c r="T26" s="27">
        <f t="shared" si="10"/>
        <v>747</v>
      </c>
      <c r="U26" s="22">
        <v>160</v>
      </c>
      <c r="V26" s="23">
        <f t="shared" si="11"/>
        <v>17</v>
      </c>
      <c r="W26" s="24">
        <f t="shared" si="12"/>
        <v>177</v>
      </c>
      <c r="X26" s="27">
        <f t="shared" si="13"/>
        <v>924</v>
      </c>
      <c r="Y26" s="22">
        <v>126</v>
      </c>
      <c r="Z26" s="23">
        <f t="shared" si="14"/>
        <v>17</v>
      </c>
      <c r="AA26" s="24">
        <f t="shared" si="15"/>
        <v>143</v>
      </c>
      <c r="AB26" s="25">
        <f t="shared" si="16"/>
        <v>1067</v>
      </c>
      <c r="AC26" s="51">
        <f t="shared" si="17"/>
        <v>965</v>
      </c>
      <c r="AD26" s="26">
        <f t="shared" si="18"/>
        <v>160.83333333333334</v>
      </c>
    </row>
    <row r="27" spans="1:30" ht="12.75">
      <c r="A27" s="19">
        <v>24</v>
      </c>
      <c r="B27" s="20" t="s">
        <v>157</v>
      </c>
      <c r="C27" s="20">
        <v>153</v>
      </c>
      <c r="D27" s="21">
        <v>42</v>
      </c>
      <c r="E27" s="28">
        <v>34</v>
      </c>
      <c r="F27" s="22">
        <v>108</v>
      </c>
      <c r="G27" s="23">
        <f t="shared" si="0"/>
        <v>42</v>
      </c>
      <c r="H27" s="24">
        <f t="shared" si="1"/>
        <v>150</v>
      </c>
      <c r="I27" s="22">
        <v>139</v>
      </c>
      <c r="J27" s="23">
        <f t="shared" si="2"/>
        <v>42</v>
      </c>
      <c r="K27" s="24">
        <f t="shared" si="3"/>
        <v>181</v>
      </c>
      <c r="L27" s="27">
        <f t="shared" si="4"/>
        <v>331</v>
      </c>
      <c r="M27" s="22">
        <v>115</v>
      </c>
      <c r="N27" s="23">
        <f t="shared" si="5"/>
        <v>42</v>
      </c>
      <c r="O27" s="24">
        <f t="shared" si="6"/>
        <v>157</v>
      </c>
      <c r="P27" s="27">
        <f t="shared" si="7"/>
        <v>488</v>
      </c>
      <c r="Q27" s="22">
        <v>105</v>
      </c>
      <c r="R27" s="23">
        <f t="shared" si="8"/>
        <v>42</v>
      </c>
      <c r="S27" s="24">
        <f t="shared" si="9"/>
        <v>147</v>
      </c>
      <c r="T27" s="27">
        <f t="shared" si="10"/>
        <v>635</v>
      </c>
      <c r="U27" s="22">
        <v>139</v>
      </c>
      <c r="V27" s="23">
        <f t="shared" si="11"/>
        <v>42</v>
      </c>
      <c r="W27" s="24">
        <f t="shared" si="12"/>
        <v>181</v>
      </c>
      <c r="X27" s="27">
        <f t="shared" si="13"/>
        <v>816</v>
      </c>
      <c r="Y27" s="22">
        <v>119</v>
      </c>
      <c r="Z27" s="23">
        <f t="shared" si="14"/>
        <v>42</v>
      </c>
      <c r="AA27" s="24">
        <f t="shared" si="15"/>
        <v>161</v>
      </c>
      <c r="AB27" s="25">
        <f t="shared" si="16"/>
        <v>977</v>
      </c>
      <c r="AC27" s="51">
        <f t="shared" si="17"/>
        <v>725</v>
      </c>
      <c r="AD27" s="26">
        <f t="shared" si="18"/>
        <v>120.83333333333333</v>
      </c>
    </row>
  </sheetData>
  <sheetProtection/>
  <mergeCells count="3">
    <mergeCell ref="A1:B1"/>
    <mergeCell ref="F1:Y1"/>
    <mergeCell ref="Z1:AD1"/>
  </mergeCells>
  <printOptions/>
  <pageMargins left="0.75" right="0.75" top="1" bottom="1" header="0.5" footer="0.5"/>
  <pageSetup horizontalDpi="300" verticalDpi="3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showZeros="0" zoomScalePageLayoutView="0" workbookViewId="0" topLeftCell="A4">
      <selection activeCell="M27" sqref="M27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ht="15">
      <c r="B1" s="2" t="s">
        <v>174</v>
      </c>
    </row>
    <row r="2" ht="15.75" thickBot="1"/>
    <row r="3" spans="1:8" ht="15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84</v>
      </c>
      <c r="C4" s="47">
        <v>16</v>
      </c>
      <c r="D4" s="9">
        <v>153</v>
      </c>
      <c r="E4" s="9">
        <v>203</v>
      </c>
      <c r="F4" s="9">
        <v>211</v>
      </c>
      <c r="G4" s="10">
        <f>SUM(D4:F4)</f>
        <v>567</v>
      </c>
      <c r="H4" s="11">
        <f>AVERAGE(D4:F4)</f>
        <v>189</v>
      </c>
    </row>
    <row r="5" spans="1:8" ht="15">
      <c r="A5" s="6">
        <v>2</v>
      </c>
      <c r="B5" s="7" t="s">
        <v>93</v>
      </c>
      <c r="C5" s="47">
        <v>22</v>
      </c>
      <c r="D5" s="9">
        <v>145</v>
      </c>
      <c r="E5" s="9">
        <v>160</v>
      </c>
      <c r="F5" s="9">
        <v>222</v>
      </c>
      <c r="G5" s="10">
        <f>SUM(D5:F5)</f>
        <v>527</v>
      </c>
      <c r="H5" s="11">
        <f>AVERAGE(D5:F5)</f>
        <v>175.66666666666666</v>
      </c>
    </row>
    <row r="6" spans="1:8" ht="15">
      <c r="A6" s="6">
        <v>3</v>
      </c>
      <c r="B6" s="7" t="s">
        <v>148</v>
      </c>
      <c r="C6" s="47">
        <v>35</v>
      </c>
      <c r="D6" s="9">
        <v>127</v>
      </c>
      <c r="E6" s="9">
        <v>126</v>
      </c>
      <c r="F6" s="9">
        <v>140</v>
      </c>
      <c r="G6" s="10">
        <f>SUM(D6:F6)</f>
        <v>393</v>
      </c>
      <c r="H6" s="11">
        <f>AVERAGE(D6:F6)</f>
        <v>131</v>
      </c>
    </row>
    <row r="7" spans="1:8" ht="15">
      <c r="A7" s="6">
        <v>4</v>
      </c>
      <c r="B7" s="7" t="s">
        <v>137</v>
      </c>
      <c r="C7" s="47">
        <v>14</v>
      </c>
      <c r="D7" s="9">
        <v>115</v>
      </c>
      <c r="E7" s="9">
        <v>148</v>
      </c>
      <c r="F7" s="9">
        <v>126</v>
      </c>
      <c r="G7" s="10">
        <f>SUM(D7:F7)</f>
        <v>389</v>
      </c>
      <c r="H7" s="11">
        <f>AVERAGE(D7:F7)</f>
        <v>129.66666666666666</v>
      </c>
    </row>
    <row r="9" spans="1:8" ht="15">
      <c r="A9" s="91" t="s">
        <v>45</v>
      </c>
      <c r="B9" s="90"/>
      <c r="D9" s="92"/>
      <c r="E9" s="90"/>
      <c r="F9" s="90"/>
      <c r="G9" s="93"/>
      <c r="H9" s="93"/>
    </row>
    <row r="10" ht="15.75" thickBot="1"/>
    <row r="11" spans="1:8" ht="15.75">
      <c r="A11" s="4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9</v>
      </c>
      <c r="H11" s="5" t="s">
        <v>10</v>
      </c>
    </row>
    <row r="12" spans="1:8" ht="15">
      <c r="A12" s="6">
        <v>1</v>
      </c>
      <c r="B12" s="7" t="s">
        <v>71</v>
      </c>
      <c r="C12" s="8">
        <v>8</v>
      </c>
      <c r="D12" s="9">
        <v>218</v>
      </c>
      <c r="E12" s="9">
        <v>221</v>
      </c>
      <c r="F12" s="9">
        <v>166</v>
      </c>
      <c r="G12" s="10">
        <f aca="true" t="shared" si="0" ref="G12:G17">SUM(D12:F12)</f>
        <v>605</v>
      </c>
      <c r="H12" s="11">
        <f aca="true" t="shared" si="1" ref="H12:H17">AVERAGE(D12:F12)</f>
        <v>201.66666666666666</v>
      </c>
    </row>
    <row r="13" spans="1:8" ht="15">
      <c r="A13" s="6">
        <v>2</v>
      </c>
      <c r="B13" s="7" t="s">
        <v>91</v>
      </c>
      <c r="C13" s="8">
        <v>21</v>
      </c>
      <c r="D13" s="9">
        <v>176</v>
      </c>
      <c r="E13" s="9">
        <v>185</v>
      </c>
      <c r="F13" s="9">
        <v>211</v>
      </c>
      <c r="G13" s="10">
        <f t="shared" si="0"/>
        <v>572</v>
      </c>
      <c r="H13" s="11">
        <f t="shared" si="1"/>
        <v>190.66666666666666</v>
      </c>
    </row>
    <row r="14" spans="1:8" ht="15">
      <c r="A14" s="6">
        <v>3</v>
      </c>
      <c r="B14" s="7" t="s">
        <v>99</v>
      </c>
      <c r="C14" s="8">
        <v>25</v>
      </c>
      <c r="D14" s="9">
        <v>205</v>
      </c>
      <c r="E14" s="9">
        <v>125</v>
      </c>
      <c r="F14" s="9">
        <v>209</v>
      </c>
      <c r="G14" s="10">
        <f t="shared" si="0"/>
        <v>539</v>
      </c>
      <c r="H14" s="11">
        <f t="shared" si="1"/>
        <v>179.66666666666666</v>
      </c>
    </row>
    <row r="15" spans="1:8" ht="15">
      <c r="A15" s="6">
        <v>4</v>
      </c>
      <c r="B15" s="7" t="s">
        <v>168</v>
      </c>
      <c r="C15" s="8">
        <v>32</v>
      </c>
      <c r="D15" s="9">
        <v>180</v>
      </c>
      <c r="E15" s="9">
        <v>146</v>
      </c>
      <c r="F15" s="9">
        <v>171</v>
      </c>
      <c r="G15" s="10">
        <f t="shared" si="0"/>
        <v>497</v>
      </c>
      <c r="H15" s="11">
        <f t="shared" si="1"/>
        <v>165.66666666666666</v>
      </c>
    </row>
    <row r="16" spans="1:8" ht="15">
      <c r="A16" s="6">
        <v>5</v>
      </c>
      <c r="B16" s="7" t="s">
        <v>89</v>
      </c>
      <c r="C16" s="8">
        <v>20</v>
      </c>
      <c r="D16" s="9">
        <v>170</v>
      </c>
      <c r="E16" s="9">
        <v>169</v>
      </c>
      <c r="F16" s="9">
        <v>155</v>
      </c>
      <c r="G16" s="10">
        <f t="shared" si="0"/>
        <v>494</v>
      </c>
      <c r="H16" s="11">
        <f t="shared" si="1"/>
        <v>164.66666666666666</v>
      </c>
    </row>
    <row r="17" spans="1:8" ht="15">
      <c r="A17" s="6">
        <v>6</v>
      </c>
      <c r="B17" s="7" t="s">
        <v>160</v>
      </c>
      <c r="C17" s="8">
        <v>4</v>
      </c>
      <c r="D17" s="9">
        <v>183</v>
      </c>
      <c r="E17" s="9">
        <v>148</v>
      </c>
      <c r="F17" s="9">
        <v>148</v>
      </c>
      <c r="G17" s="10">
        <f t="shared" si="0"/>
        <v>479</v>
      </c>
      <c r="H17" s="11">
        <f t="shared" si="1"/>
        <v>159.66666666666666</v>
      </c>
    </row>
    <row r="19" spans="1:8" ht="15">
      <c r="A19" s="91" t="s">
        <v>175</v>
      </c>
      <c r="B19" s="90"/>
      <c r="D19" s="92"/>
      <c r="E19" s="90"/>
      <c r="F19" s="90"/>
      <c r="G19" s="93"/>
      <c r="H19" s="93"/>
    </row>
    <row r="20" ht="15.75" thickBot="1"/>
    <row r="21" spans="1:8" ht="15.75">
      <c r="A21" s="4" t="s">
        <v>0</v>
      </c>
      <c r="B21" s="5" t="s">
        <v>1</v>
      </c>
      <c r="C21" s="5" t="s">
        <v>2</v>
      </c>
      <c r="D21" s="5" t="s">
        <v>3</v>
      </c>
      <c r="E21" s="5" t="s">
        <v>4</v>
      </c>
      <c r="F21" s="5" t="s">
        <v>5</v>
      </c>
      <c r="G21" s="5" t="s">
        <v>9</v>
      </c>
      <c r="H21" s="5" t="s">
        <v>10</v>
      </c>
    </row>
    <row r="22" spans="1:8" ht="15">
      <c r="A22" s="6">
        <v>1</v>
      </c>
      <c r="B22" s="7" t="s">
        <v>120</v>
      </c>
      <c r="C22" s="48">
        <v>35</v>
      </c>
      <c r="D22" s="9">
        <v>214</v>
      </c>
      <c r="E22" s="9">
        <v>149</v>
      </c>
      <c r="F22" s="9">
        <v>202</v>
      </c>
      <c r="G22" s="10">
        <f>SUM(D22:F22)</f>
        <v>565</v>
      </c>
      <c r="H22" s="11">
        <f>AVERAGE(D22:F22)</f>
        <v>188.33333333333334</v>
      </c>
    </row>
    <row r="23" spans="1:8" ht="15">
      <c r="A23" s="6">
        <v>2</v>
      </c>
      <c r="B23" s="7" t="s">
        <v>126</v>
      </c>
      <c r="C23" s="48">
        <v>28</v>
      </c>
      <c r="D23" s="9">
        <v>166</v>
      </c>
      <c r="E23" s="9">
        <v>165</v>
      </c>
      <c r="F23" s="9">
        <v>190</v>
      </c>
      <c r="G23" s="10">
        <f>SUM(D23:F23)</f>
        <v>521</v>
      </c>
      <c r="H23" s="11">
        <f>AVERAGE(D23:F23)</f>
        <v>173.66666666666666</v>
      </c>
    </row>
    <row r="24" spans="1:8" ht="15">
      <c r="A24" s="6">
        <v>3</v>
      </c>
      <c r="B24" s="7" t="s">
        <v>114</v>
      </c>
      <c r="C24" s="48">
        <v>2</v>
      </c>
      <c r="D24" s="9">
        <v>155</v>
      </c>
      <c r="E24" s="9">
        <v>146</v>
      </c>
      <c r="F24" s="9">
        <v>185</v>
      </c>
      <c r="G24" s="10">
        <f>SUM(D24:F24)</f>
        <v>486</v>
      </c>
      <c r="H24" s="11">
        <f>AVERAGE(D24:F24)</f>
        <v>162</v>
      </c>
    </row>
    <row r="25" spans="1:8" ht="15">
      <c r="A25" s="6">
        <v>4</v>
      </c>
      <c r="B25" s="7" t="s">
        <v>123</v>
      </c>
      <c r="C25" s="48">
        <v>23</v>
      </c>
      <c r="D25" s="9">
        <v>136</v>
      </c>
      <c r="E25" s="9">
        <v>144</v>
      </c>
      <c r="F25" s="9">
        <v>161</v>
      </c>
      <c r="G25" s="10">
        <f>SUM(D25:F25)</f>
        <v>441</v>
      </c>
      <c r="H25" s="11">
        <f>AVERAGE(D25:F25)</f>
        <v>147</v>
      </c>
    </row>
    <row r="26" spans="1:8" ht="15">
      <c r="A26" s="6">
        <v>5</v>
      </c>
      <c r="B26" s="7" t="s">
        <v>155</v>
      </c>
      <c r="C26" s="48">
        <v>10</v>
      </c>
      <c r="D26" s="9">
        <v>152</v>
      </c>
      <c r="E26" s="9">
        <v>97</v>
      </c>
      <c r="F26" s="9">
        <v>169</v>
      </c>
      <c r="G26" s="10">
        <f>SUM(D26:F26)</f>
        <v>418</v>
      </c>
      <c r="H26" s="11">
        <f>AVERAGE(D26:F26)</f>
        <v>139.33333333333334</v>
      </c>
    </row>
  </sheetData>
  <sheetProtection/>
  <mergeCells count="6">
    <mergeCell ref="A9:B9"/>
    <mergeCell ref="D9:F9"/>
    <mergeCell ref="G9:H9"/>
    <mergeCell ref="A19:B19"/>
    <mergeCell ref="D19:F19"/>
    <mergeCell ref="G19:H1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Zeros="0" zoomScalePageLayoutView="0" workbookViewId="0" topLeftCell="A2">
      <selection activeCell="J18" sqref="J18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ht="15">
      <c r="B1" s="2" t="s">
        <v>174</v>
      </c>
    </row>
    <row r="2" ht="15.75" thickBot="1"/>
    <row r="3" spans="1:8" ht="15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93</v>
      </c>
      <c r="C4" s="47">
        <v>22</v>
      </c>
      <c r="D4" s="9">
        <v>169</v>
      </c>
      <c r="E4" s="9">
        <v>188</v>
      </c>
      <c r="F4" s="9">
        <v>147</v>
      </c>
      <c r="G4" s="10">
        <f>SUM(D4:F4)</f>
        <v>504</v>
      </c>
      <c r="H4" s="11">
        <f>AVERAGE(D4:F4)</f>
        <v>168</v>
      </c>
    </row>
    <row r="5" spans="1:8" ht="15">
      <c r="A5" s="6">
        <v>2</v>
      </c>
      <c r="B5" s="7" t="s">
        <v>137</v>
      </c>
      <c r="C5" s="47">
        <v>14</v>
      </c>
      <c r="D5" s="9">
        <v>173</v>
      </c>
      <c r="E5" s="9">
        <v>173</v>
      </c>
      <c r="F5" s="9">
        <v>155</v>
      </c>
      <c r="G5" s="10">
        <f>SUM(D5:F5)</f>
        <v>501</v>
      </c>
      <c r="H5" s="11">
        <f>AVERAGE(D5:F5)</f>
        <v>167</v>
      </c>
    </row>
    <row r="6" spans="1:8" ht="15">
      <c r="A6" s="6">
        <v>3</v>
      </c>
      <c r="B6" s="7" t="s">
        <v>148</v>
      </c>
      <c r="C6" s="47">
        <v>35</v>
      </c>
      <c r="D6" s="9">
        <v>155</v>
      </c>
      <c r="E6" s="9">
        <v>144</v>
      </c>
      <c r="F6" s="9">
        <v>130</v>
      </c>
      <c r="G6" s="10">
        <f>SUM(D6:F6)</f>
        <v>429</v>
      </c>
      <c r="H6" s="11">
        <f>AVERAGE(D6:F6)</f>
        <v>143</v>
      </c>
    </row>
    <row r="7" spans="1:8" ht="15">
      <c r="A7" s="6">
        <v>4</v>
      </c>
      <c r="B7" s="7" t="s">
        <v>84</v>
      </c>
      <c r="C7" s="47">
        <v>16</v>
      </c>
      <c r="D7" s="9">
        <v>105</v>
      </c>
      <c r="E7" s="9">
        <v>150</v>
      </c>
      <c r="F7" s="9">
        <v>156</v>
      </c>
      <c r="G7" s="10">
        <f>SUM(D7:F7)</f>
        <v>411</v>
      </c>
      <c r="H7" s="11">
        <f>AVERAGE(D7:F7)</f>
        <v>137</v>
      </c>
    </row>
    <row r="9" spans="1:8" ht="15">
      <c r="A9" s="91" t="s">
        <v>45</v>
      </c>
      <c r="B9" s="90"/>
      <c r="D9" s="92"/>
      <c r="E9" s="90"/>
      <c r="F9" s="90"/>
      <c r="G9" s="93"/>
      <c r="H9" s="93"/>
    </row>
    <row r="10" ht="15.75" thickBot="1"/>
    <row r="11" spans="1:8" ht="15.75">
      <c r="A11" s="4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9</v>
      </c>
      <c r="H11" s="5" t="s">
        <v>10</v>
      </c>
    </row>
    <row r="12" spans="1:8" ht="15">
      <c r="A12" s="6">
        <v>1</v>
      </c>
      <c r="B12" s="7" t="s">
        <v>71</v>
      </c>
      <c r="C12" s="8">
        <v>8</v>
      </c>
      <c r="D12" s="9">
        <v>207</v>
      </c>
      <c r="E12" s="9">
        <v>225</v>
      </c>
      <c r="F12" s="9">
        <v>213</v>
      </c>
      <c r="G12" s="10">
        <f>SUM(D12:F12)</f>
        <v>645</v>
      </c>
      <c r="H12" s="11">
        <f>AVERAGE(D12:F12)</f>
        <v>215</v>
      </c>
    </row>
    <row r="13" spans="1:8" ht="15">
      <c r="A13" s="6">
        <v>2</v>
      </c>
      <c r="B13" s="7" t="s">
        <v>160</v>
      </c>
      <c r="C13" s="8">
        <v>4</v>
      </c>
      <c r="D13" s="9">
        <v>202</v>
      </c>
      <c r="E13" s="9">
        <v>124</v>
      </c>
      <c r="F13" s="9">
        <v>185</v>
      </c>
      <c r="G13" s="10">
        <f>SUM(D13:F13)</f>
        <v>511</v>
      </c>
      <c r="H13" s="11">
        <f>AVERAGE(D13:F13)</f>
        <v>170.33333333333334</v>
      </c>
    </row>
    <row r="14" spans="1:8" ht="15">
      <c r="A14" s="6">
        <v>3</v>
      </c>
      <c r="B14" s="7" t="s">
        <v>89</v>
      </c>
      <c r="C14" s="8">
        <v>20</v>
      </c>
      <c r="D14" s="9">
        <v>188</v>
      </c>
      <c r="E14" s="9">
        <v>130</v>
      </c>
      <c r="F14" s="9">
        <v>157</v>
      </c>
      <c r="G14" s="10">
        <f>SUM(D14:F14)</f>
        <v>475</v>
      </c>
      <c r="H14" s="11">
        <f>AVERAGE(D14:F14)</f>
        <v>158.33333333333334</v>
      </c>
    </row>
    <row r="15" spans="1:8" ht="15">
      <c r="A15" s="6">
        <v>4</v>
      </c>
      <c r="B15" s="7" t="s">
        <v>99</v>
      </c>
      <c r="C15" s="8">
        <v>25</v>
      </c>
      <c r="D15" s="9">
        <v>169</v>
      </c>
      <c r="E15" s="9">
        <v>138</v>
      </c>
      <c r="F15" s="9">
        <v>140</v>
      </c>
      <c r="G15" s="10">
        <f>SUM(D15:F15)</f>
        <v>447</v>
      </c>
      <c r="H15" s="11">
        <f>AVERAGE(D15:F15)</f>
        <v>149</v>
      </c>
    </row>
    <row r="17" spans="1:8" ht="15">
      <c r="A17" s="91" t="s">
        <v>175</v>
      </c>
      <c r="B17" s="90"/>
      <c r="D17" s="92"/>
      <c r="E17" s="90"/>
      <c r="F17" s="90"/>
      <c r="G17" s="93"/>
      <c r="H17" s="93"/>
    </row>
    <row r="18" ht="15.75" thickBot="1"/>
    <row r="19" spans="1:8" ht="15.75">
      <c r="A19" s="4" t="s">
        <v>0</v>
      </c>
      <c r="B19" s="5" t="s">
        <v>1</v>
      </c>
      <c r="C19" s="5" t="s">
        <v>2</v>
      </c>
      <c r="D19" s="5" t="s">
        <v>3</v>
      </c>
      <c r="E19" s="5" t="s">
        <v>4</v>
      </c>
      <c r="F19" s="5" t="s">
        <v>5</v>
      </c>
      <c r="G19" s="5" t="s">
        <v>9</v>
      </c>
      <c r="H19" s="5" t="s">
        <v>10</v>
      </c>
    </row>
    <row r="20" spans="1:8" ht="15">
      <c r="A20" s="6">
        <v>1</v>
      </c>
      <c r="B20" s="7" t="s">
        <v>126</v>
      </c>
      <c r="C20" s="48">
        <v>28</v>
      </c>
      <c r="D20" s="9">
        <v>237</v>
      </c>
      <c r="E20" s="9">
        <v>201</v>
      </c>
      <c r="F20" s="9">
        <v>198</v>
      </c>
      <c r="G20" s="10">
        <f>SUM(D20:F20)</f>
        <v>636</v>
      </c>
      <c r="H20" s="11">
        <f>AVERAGE(D20:F20)</f>
        <v>212</v>
      </c>
    </row>
    <row r="21" spans="1:8" ht="15">
      <c r="A21" s="6">
        <v>2</v>
      </c>
      <c r="B21" s="7" t="s">
        <v>120</v>
      </c>
      <c r="C21" s="48">
        <v>35</v>
      </c>
      <c r="D21" s="9">
        <v>193</v>
      </c>
      <c r="E21" s="9">
        <v>148</v>
      </c>
      <c r="F21" s="9">
        <v>180</v>
      </c>
      <c r="G21" s="10">
        <f>SUM(D21:F21)</f>
        <v>521</v>
      </c>
      <c r="H21" s="11">
        <f>AVERAGE(D21:F21)</f>
        <v>173.66666666666666</v>
      </c>
    </row>
    <row r="22" spans="1:8" ht="15">
      <c r="A22" s="6">
        <v>3</v>
      </c>
      <c r="B22" s="7" t="s">
        <v>123</v>
      </c>
      <c r="C22" s="48">
        <v>23</v>
      </c>
      <c r="D22" s="9">
        <v>141</v>
      </c>
      <c r="E22" s="9">
        <v>159</v>
      </c>
      <c r="F22" s="9">
        <v>182</v>
      </c>
      <c r="G22" s="10">
        <f>SUM(D22:F22)</f>
        <v>482</v>
      </c>
      <c r="H22" s="11">
        <f>AVERAGE(D22:F22)</f>
        <v>160.66666666666666</v>
      </c>
    </row>
    <row r="23" spans="1:8" ht="15">
      <c r="A23" s="6">
        <v>4</v>
      </c>
      <c r="B23" s="7" t="s">
        <v>114</v>
      </c>
      <c r="C23" s="48">
        <v>2</v>
      </c>
      <c r="D23" s="9">
        <v>159</v>
      </c>
      <c r="E23" s="9">
        <v>110</v>
      </c>
      <c r="F23" s="9">
        <v>170</v>
      </c>
      <c r="G23" s="10">
        <f>SUM(D23:F23)</f>
        <v>439</v>
      </c>
      <c r="H23" s="11">
        <f>AVERAGE(D23:F23)</f>
        <v>146.33333333333334</v>
      </c>
    </row>
  </sheetData>
  <sheetProtection/>
  <mergeCells count="6">
    <mergeCell ref="D17:F17"/>
    <mergeCell ref="G17:H17"/>
    <mergeCell ref="A9:B9"/>
    <mergeCell ref="D9:F9"/>
    <mergeCell ref="G9:H9"/>
    <mergeCell ref="A17:B17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2"/>
  <sheetViews>
    <sheetView showZeros="0" zoomScalePageLayoutView="0" workbookViewId="0" topLeftCell="A1">
      <selection activeCell="I22" sqref="I22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91" t="s">
        <v>46</v>
      </c>
      <c r="B2" s="90"/>
      <c r="C2" s="2"/>
      <c r="D2" s="92"/>
      <c r="E2" s="92"/>
      <c r="F2" s="90"/>
      <c r="G2" s="90"/>
      <c r="H2" s="93"/>
      <c r="I2" s="93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47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100</v>
      </c>
      <c r="C5" s="8" t="s">
        <v>194</v>
      </c>
      <c r="D5" s="9">
        <v>1352</v>
      </c>
      <c r="E5" s="9">
        <v>246</v>
      </c>
      <c r="F5" s="9">
        <v>228</v>
      </c>
      <c r="G5" s="9">
        <v>227</v>
      </c>
      <c r="H5" s="10">
        <f aca="true" t="shared" si="0" ref="H5:H22">SUM(D5:G5)</f>
        <v>2053</v>
      </c>
      <c r="I5" s="11">
        <f>H5/9</f>
        <v>228.11111111111111</v>
      </c>
    </row>
    <row r="6" spans="1:9" ht="15">
      <c r="A6" s="6">
        <v>2</v>
      </c>
      <c r="B6" s="7" t="s">
        <v>96</v>
      </c>
      <c r="C6" s="8" t="s">
        <v>195</v>
      </c>
      <c r="D6" s="9">
        <v>1315</v>
      </c>
      <c r="E6" s="9">
        <v>225</v>
      </c>
      <c r="F6" s="9">
        <v>259</v>
      </c>
      <c r="G6" s="9">
        <v>248</v>
      </c>
      <c r="H6" s="10">
        <f t="shared" si="0"/>
        <v>2047</v>
      </c>
      <c r="I6" s="11">
        <f aca="true" t="shared" si="1" ref="I6:I22">H6/9</f>
        <v>227.44444444444446</v>
      </c>
    </row>
    <row r="7" spans="1:9" ht="15">
      <c r="A7" s="6">
        <v>3</v>
      </c>
      <c r="B7" s="7" t="s">
        <v>63</v>
      </c>
      <c r="C7" s="8" t="s">
        <v>196</v>
      </c>
      <c r="D7" s="9">
        <v>1310</v>
      </c>
      <c r="E7" s="9">
        <v>225</v>
      </c>
      <c r="F7" s="9">
        <v>246</v>
      </c>
      <c r="G7" s="9">
        <v>194</v>
      </c>
      <c r="H7" s="10">
        <f t="shared" si="0"/>
        <v>1975</v>
      </c>
      <c r="I7" s="11">
        <f t="shared" si="1"/>
        <v>219.44444444444446</v>
      </c>
    </row>
    <row r="8" spans="1:9" ht="15">
      <c r="A8" s="6">
        <v>4</v>
      </c>
      <c r="B8" s="7" t="s">
        <v>88</v>
      </c>
      <c r="C8" s="8" t="s">
        <v>178</v>
      </c>
      <c r="D8" s="9">
        <v>1274</v>
      </c>
      <c r="E8" s="9">
        <v>237</v>
      </c>
      <c r="F8" s="9">
        <v>227</v>
      </c>
      <c r="G8" s="9">
        <v>233</v>
      </c>
      <c r="H8" s="10">
        <f t="shared" si="0"/>
        <v>1971</v>
      </c>
      <c r="I8" s="11">
        <f t="shared" si="1"/>
        <v>219</v>
      </c>
    </row>
    <row r="9" spans="1:9" ht="15">
      <c r="A9" s="6">
        <v>5</v>
      </c>
      <c r="B9" s="7" t="s">
        <v>163</v>
      </c>
      <c r="C9" s="8" t="s">
        <v>184</v>
      </c>
      <c r="D9" s="9">
        <v>1240</v>
      </c>
      <c r="E9" s="9">
        <v>244</v>
      </c>
      <c r="F9" s="9">
        <v>225</v>
      </c>
      <c r="G9" s="9">
        <v>227</v>
      </c>
      <c r="H9" s="10">
        <f t="shared" si="0"/>
        <v>1936</v>
      </c>
      <c r="I9" s="11">
        <f t="shared" si="1"/>
        <v>215.11111111111111</v>
      </c>
    </row>
    <row r="10" spans="1:9" ht="15">
      <c r="A10" s="6">
        <v>6</v>
      </c>
      <c r="B10" s="7" t="s">
        <v>86</v>
      </c>
      <c r="C10" s="8" t="s">
        <v>177</v>
      </c>
      <c r="D10" s="9">
        <v>1278</v>
      </c>
      <c r="E10" s="9">
        <v>201</v>
      </c>
      <c r="F10" s="9">
        <v>236</v>
      </c>
      <c r="G10" s="9">
        <v>207</v>
      </c>
      <c r="H10" s="10">
        <f t="shared" si="0"/>
        <v>1922</v>
      </c>
      <c r="I10" s="11">
        <f t="shared" si="1"/>
        <v>213.55555555555554</v>
      </c>
    </row>
    <row r="11" spans="1:9" ht="15">
      <c r="A11" s="6">
        <v>7</v>
      </c>
      <c r="B11" s="7" t="s">
        <v>92</v>
      </c>
      <c r="C11" s="8" t="s">
        <v>180</v>
      </c>
      <c r="D11" s="9">
        <v>1267</v>
      </c>
      <c r="E11" s="9">
        <v>232</v>
      </c>
      <c r="F11" s="9">
        <v>246</v>
      </c>
      <c r="G11" s="9">
        <v>163</v>
      </c>
      <c r="H11" s="10">
        <f t="shared" si="0"/>
        <v>1908</v>
      </c>
      <c r="I11" s="11">
        <f t="shared" si="1"/>
        <v>212</v>
      </c>
    </row>
    <row r="12" spans="1:9" ht="15">
      <c r="A12" s="6">
        <v>8</v>
      </c>
      <c r="B12" s="7" t="s">
        <v>87</v>
      </c>
      <c r="C12" s="8" t="s">
        <v>176</v>
      </c>
      <c r="D12" s="9">
        <v>1302</v>
      </c>
      <c r="E12" s="9">
        <v>198</v>
      </c>
      <c r="F12" s="9">
        <v>198</v>
      </c>
      <c r="G12" s="9">
        <v>168</v>
      </c>
      <c r="H12" s="10">
        <f t="shared" si="0"/>
        <v>1866</v>
      </c>
      <c r="I12" s="11">
        <f t="shared" si="1"/>
        <v>207.33333333333334</v>
      </c>
    </row>
    <row r="13" spans="1:10" ht="15">
      <c r="A13" s="6">
        <v>9</v>
      </c>
      <c r="B13" s="7" t="s">
        <v>113</v>
      </c>
      <c r="C13" s="8" t="s">
        <v>185</v>
      </c>
      <c r="D13" s="9">
        <v>1226</v>
      </c>
      <c r="E13" s="9">
        <v>163</v>
      </c>
      <c r="F13" s="9">
        <v>246</v>
      </c>
      <c r="G13" s="9">
        <v>214</v>
      </c>
      <c r="H13" s="10">
        <f t="shared" si="0"/>
        <v>1849</v>
      </c>
      <c r="I13" s="11">
        <f t="shared" si="1"/>
        <v>205.44444444444446</v>
      </c>
      <c r="J13" s="2">
        <v>19</v>
      </c>
    </row>
    <row r="14" spans="1:10" ht="15">
      <c r="A14" s="6">
        <v>10</v>
      </c>
      <c r="B14" s="7" t="s">
        <v>109</v>
      </c>
      <c r="C14" s="8" t="s">
        <v>181</v>
      </c>
      <c r="D14" s="9">
        <v>1265</v>
      </c>
      <c r="E14" s="9">
        <v>234</v>
      </c>
      <c r="F14" s="9">
        <v>144</v>
      </c>
      <c r="G14" s="9">
        <v>202</v>
      </c>
      <c r="H14" s="10">
        <f t="shared" si="0"/>
        <v>1845</v>
      </c>
      <c r="I14" s="11">
        <f t="shared" si="1"/>
        <v>205</v>
      </c>
      <c r="J14" s="2">
        <v>18</v>
      </c>
    </row>
    <row r="15" spans="1:10" ht="15">
      <c r="A15" s="6">
        <v>11</v>
      </c>
      <c r="B15" s="7" t="s">
        <v>112</v>
      </c>
      <c r="C15" s="8" t="s">
        <v>187</v>
      </c>
      <c r="D15" s="9">
        <v>1216</v>
      </c>
      <c r="E15" s="9">
        <v>225</v>
      </c>
      <c r="F15" s="9">
        <v>157</v>
      </c>
      <c r="G15" s="9">
        <v>247</v>
      </c>
      <c r="H15" s="10">
        <f t="shared" si="0"/>
        <v>1845</v>
      </c>
      <c r="I15" s="11">
        <f t="shared" si="1"/>
        <v>205</v>
      </c>
      <c r="J15" s="2">
        <v>18</v>
      </c>
    </row>
    <row r="16" spans="1:10" ht="15">
      <c r="A16" s="6">
        <v>12</v>
      </c>
      <c r="B16" s="7" t="s">
        <v>80</v>
      </c>
      <c r="C16" s="8" t="s">
        <v>189</v>
      </c>
      <c r="D16" s="9">
        <v>1193</v>
      </c>
      <c r="E16" s="9">
        <v>189</v>
      </c>
      <c r="F16" s="9">
        <v>225</v>
      </c>
      <c r="G16" s="9">
        <v>226</v>
      </c>
      <c r="H16" s="10">
        <f t="shared" si="0"/>
        <v>1833</v>
      </c>
      <c r="I16" s="11">
        <f t="shared" si="1"/>
        <v>203.66666666666666</v>
      </c>
      <c r="J16" s="2">
        <v>16</v>
      </c>
    </row>
    <row r="17" spans="1:10" ht="15">
      <c r="A17" s="6">
        <v>13</v>
      </c>
      <c r="B17" s="7" t="s">
        <v>65</v>
      </c>
      <c r="C17" s="8" t="s">
        <v>182</v>
      </c>
      <c r="D17" s="9">
        <v>1244</v>
      </c>
      <c r="E17" s="9">
        <v>175</v>
      </c>
      <c r="F17" s="9">
        <v>190</v>
      </c>
      <c r="G17" s="9">
        <v>210</v>
      </c>
      <c r="H17" s="10">
        <f t="shared" si="0"/>
        <v>1819</v>
      </c>
      <c r="I17" s="11">
        <f t="shared" si="1"/>
        <v>202.11111111111111</v>
      </c>
      <c r="J17" s="2">
        <v>15</v>
      </c>
    </row>
    <row r="18" spans="1:10" ht="15">
      <c r="A18" s="6">
        <v>14</v>
      </c>
      <c r="B18" s="7" t="s">
        <v>68</v>
      </c>
      <c r="C18" s="8" t="s">
        <v>188</v>
      </c>
      <c r="D18" s="9">
        <v>1204</v>
      </c>
      <c r="E18" s="9">
        <v>199</v>
      </c>
      <c r="F18" s="9">
        <v>196</v>
      </c>
      <c r="G18" s="9">
        <v>214</v>
      </c>
      <c r="H18" s="10">
        <f t="shared" si="0"/>
        <v>1813</v>
      </c>
      <c r="I18" s="11">
        <f t="shared" si="1"/>
        <v>201.44444444444446</v>
      </c>
      <c r="J18" s="2">
        <v>14</v>
      </c>
    </row>
    <row r="19" spans="1:10" ht="15">
      <c r="A19" s="6">
        <v>15</v>
      </c>
      <c r="B19" s="7" t="s">
        <v>71</v>
      </c>
      <c r="C19" s="8" t="s">
        <v>197</v>
      </c>
      <c r="D19" s="9">
        <v>1250</v>
      </c>
      <c r="E19" s="9">
        <v>224</v>
      </c>
      <c r="F19" s="9">
        <v>165</v>
      </c>
      <c r="G19" s="9">
        <v>166</v>
      </c>
      <c r="H19" s="10">
        <f t="shared" si="0"/>
        <v>1805</v>
      </c>
      <c r="I19" s="11">
        <f t="shared" si="1"/>
        <v>200.55555555555554</v>
      </c>
      <c r="J19" s="2">
        <v>13</v>
      </c>
    </row>
    <row r="20" spans="1:10" ht="15">
      <c r="A20" s="6">
        <v>16</v>
      </c>
      <c r="B20" s="7" t="s">
        <v>159</v>
      </c>
      <c r="C20" s="8" t="s">
        <v>179</v>
      </c>
      <c r="D20" s="9">
        <v>1270</v>
      </c>
      <c r="E20" s="9">
        <v>145</v>
      </c>
      <c r="F20" s="9">
        <v>183</v>
      </c>
      <c r="G20" s="9">
        <v>200</v>
      </c>
      <c r="H20" s="10">
        <f t="shared" si="0"/>
        <v>1798</v>
      </c>
      <c r="I20" s="11">
        <f t="shared" si="1"/>
        <v>199.77777777777777</v>
      </c>
      <c r="J20" s="2">
        <v>12</v>
      </c>
    </row>
    <row r="21" spans="1:10" ht="15">
      <c r="A21" s="6">
        <v>17</v>
      </c>
      <c r="B21" s="7" t="s">
        <v>79</v>
      </c>
      <c r="C21" s="8" t="s">
        <v>183</v>
      </c>
      <c r="D21" s="9">
        <v>1241</v>
      </c>
      <c r="E21" s="9">
        <v>184</v>
      </c>
      <c r="F21" s="9">
        <v>185</v>
      </c>
      <c r="G21" s="9">
        <v>188</v>
      </c>
      <c r="H21" s="10">
        <f t="shared" si="0"/>
        <v>1798</v>
      </c>
      <c r="I21" s="11">
        <f t="shared" si="1"/>
        <v>199.77777777777777</v>
      </c>
      <c r="J21" s="2">
        <v>12</v>
      </c>
    </row>
    <row r="22" spans="1:10" ht="15">
      <c r="A22" s="6">
        <v>18</v>
      </c>
      <c r="B22" s="7" t="s">
        <v>85</v>
      </c>
      <c r="C22" s="8" t="s">
        <v>186</v>
      </c>
      <c r="D22" s="9">
        <v>1218</v>
      </c>
      <c r="E22" s="9">
        <v>180</v>
      </c>
      <c r="F22" s="9">
        <v>118</v>
      </c>
      <c r="G22" s="9">
        <v>215</v>
      </c>
      <c r="H22" s="10">
        <f t="shared" si="0"/>
        <v>1731</v>
      </c>
      <c r="I22" s="11">
        <f t="shared" si="1"/>
        <v>192.33333333333334</v>
      </c>
      <c r="J22" s="2">
        <v>10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8"/>
  <sheetViews>
    <sheetView showZeros="0" zoomScalePageLayoutView="0" workbookViewId="0" topLeftCell="A1">
      <selection activeCell="I9" sqref="I9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91" t="s">
        <v>48</v>
      </c>
      <c r="B2" s="90"/>
      <c r="C2" s="2"/>
      <c r="D2" s="92"/>
      <c r="E2" s="92"/>
      <c r="F2" s="90"/>
      <c r="G2" s="90"/>
      <c r="H2" s="93"/>
      <c r="I2" s="93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47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126</v>
      </c>
      <c r="C5" s="49" t="s">
        <v>190</v>
      </c>
      <c r="D5" s="9">
        <v>1157</v>
      </c>
      <c r="E5" s="9">
        <v>171</v>
      </c>
      <c r="F5" s="9">
        <v>174</v>
      </c>
      <c r="G5" s="9">
        <v>187</v>
      </c>
      <c r="H5" s="10">
        <f>SUM(D5:G5)</f>
        <v>1689</v>
      </c>
      <c r="I5" s="11">
        <f>H5/9</f>
        <v>187.66666666666666</v>
      </c>
    </row>
    <row r="6" spans="1:9" ht="15">
      <c r="A6" s="6">
        <v>2</v>
      </c>
      <c r="B6" s="7" t="s">
        <v>120</v>
      </c>
      <c r="C6" s="49" t="s">
        <v>192</v>
      </c>
      <c r="D6" s="9">
        <v>1086</v>
      </c>
      <c r="E6" s="9">
        <v>210</v>
      </c>
      <c r="F6" s="9">
        <v>130</v>
      </c>
      <c r="G6" s="9">
        <v>185</v>
      </c>
      <c r="H6" s="10">
        <f>SUM(D6:G6)</f>
        <v>1611</v>
      </c>
      <c r="I6" s="11">
        <f>H6/9</f>
        <v>179</v>
      </c>
    </row>
    <row r="7" spans="1:9" ht="15">
      <c r="A7" s="6">
        <v>3</v>
      </c>
      <c r="B7" s="7" t="s">
        <v>119</v>
      </c>
      <c r="C7" s="49" t="s">
        <v>191</v>
      </c>
      <c r="D7" s="9">
        <v>1139</v>
      </c>
      <c r="E7" s="9">
        <v>154</v>
      </c>
      <c r="F7" s="9">
        <v>155</v>
      </c>
      <c r="G7" s="9">
        <v>154</v>
      </c>
      <c r="H7" s="10">
        <f>SUM(D7:G7)</f>
        <v>1602</v>
      </c>
      <c r="I7" s="11">
        <f>H7/9</f>
        <v>178</v>
      </c>
    </row>
    <row r="8" spans="1:9" ht="15">
      <c r="A8" s="6">
        <v>4</v>
      </c>
      <c r="B8" s="7" t="s">
        <v>118</v>
      </c>
      <c r="C8" s="49" t="s">
        <v>193</v>
      </c>
      <c r="D8" s="9">
        <v>1064</v>
      </c>
      <c r="E8" s="9">
        <v>153</v>
      </c>
      <c r="F8" s="9">
        <v>198</v>
      </c>
      <c r="G8" s="9">
        <v>167</v>
      </c>
      <c r="H8" s="10">
        <f>SUM(D8:G8)</f>
        <v>1582</v>
      </c>
      <c r="I8" s="11">
        <f>H8/9</f>
        <v>175.77777777777777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9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S7" sqref="S7"/>
    </sheetView>
  </sheetViews>
  <sheetFormatPr defaultColWidth="9.140625" defaultRowHeight="12.75"/>
  <cols>
    <col min="1" max="1" width="4.421875" style="13" bestFit="1" customWidth="1"/>
    <col min="2" max="2" width="19.421875" style="15" bestFit="1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4.8515625" style="15" customWidth="1"/>
    <col min="7" max="7" width="5.28125" style="15" bestFit="1" customWidth="1"/>
    <col min="8" max="8" width="5.140625" style="15" bestFit="1" customWidth="1"/>
    <col min="9" max="9" width="7.00390625" style="15" bestFit="1" customWidth="1"/>
    <col min="10" max="10" width="7.00390625" style="15" customWidth="1"/>
    <col min="11" max="11" width="7.00390625" style="15" bestFit="1" customWidth="1"/>
    <col min="12" max="12" width="5.140625" style="15" bestFit="1" customWidth="1"/>
    <col min="13" max="13" width="7.00390625" style="15" bestFit="1" customWidth="1"/>
    <col min="14" max="14" width="8.00390625" style="15" customWidth="1"/>
    <col min="15" max="15" width="7.00390625" style="15" bestFit="1" customWidth="1"/>
    <col min="16" max="16" width="5.140625" style="15" bestFit="1" customWidth="1"/>
    <col min="17" max="17" width="7.00390625" style="15" bestFit="1" customWidth="1"/>
    <col min="18" max="18" width="7.28125" style="15" customWidth="1"/>
    <col min="19" max="19" width="7.00390625" style="15" bestFit="1" customWidth="1"/>
    <col min="20" max="22" width="7.00390625" style="15" customWidth="1"/>
    <col min="23" max="23" width="7.00390625" style="15" bestFit="1" customWidth="1"/>
    <col min="24" max="26" width="7.00390625" style="15" customWidth="1"/>
    <col min="27" max="27" width="7.00390625" style="15" bestFit="1" customWidth="1"/>
    <col min="28" max="29" width="7.00390625" style="15" customWidth="1"/>
    <col min="30" max="30" width="5.00390625" style="15" bestFit="1" customWidth="1"/>
    <col min="31" max="31" width="7.28125" style="15" bestFit="1" customWidth="1"/>
    <col min="32" max="16384" width="9.140625" style="15" customWidth="1"/>
  </cols>
  <sheetData>
    <row r="1" spans="1:31" ht="13.5">
      <c r="A1" s="94" t="s">
        <v>13</v>
      </c>
      <c r="B1" s="95"/>
      <c r="C1" s="14"/>
      <c r="D1" s="14"/>
      <c r="G1" s="96"/>
      <c r="H1" s="96"/>
      <c r="I1" s="96"/>
      <c r="J1" s="96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7"/>
      <c r="AC1" s="90"/>
      <c r="AD1" s="90"/>
      <c r="AE1" s="90"/>
    </row>
    <row r="2" ht="13.5" thickBot="1"/>
    <row r="3" spans="1:20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49</v>
      </c>
      <c r="G3" s="17" t="s">
        <v>3</v>
      </c>
      <c r="H3" s="17" t="s">
        <v>14</v>
      </c>
      <c r="I3" s="17" t="s">
        <v>15</v>
      </c>
      <c r="J3" s="17" t="s">
        <v>50</v>
      </c>
      <c r="K3" s="17" t="s">
        <v>4</v>
      </c>
      <c r="L3" s="17" t="s">
        <v>14</v>
      </c>
      <c r="M3" s="17" t="s">
        <v>16</v>
      </c>
      <c r="N3" s="17" t="s">
        <v>51</v>
      </c>
      <c r="O3" s="17" t="s">
        <v>5</v>
      </c>
      <c r="P3" s="17" t="s">
        <v>14</v>
      </c>
      <c r="Q3" s="17" t="s">
        <v>18</v>
      </c>
      <c r="R3" s="52" t="s">
        <v>52</v>
      </c>
      <c r="S3" s="17" t="s">
        <v>53</v>
      </c>
      <c r="T3" s="54" t="s">
        <v>10</v>
      </c>
    </row>
    <row r="4" spans="1:20" ht="12.75">
      <c r="A4" s="19">
        <v>1</v>
      </c>
      <c r="B4" s="20" t="s">
        <v>144</v>
      </c>
      <c r="C4" s="20">
        <v>118</v>
      </c>
      <c r="D4" s="21">
        <v>73</v>
      </c>
      <c r="E4" s="28" t="s">
        <v>198</v>
      </c>
      <c r="F4" s="28">
        <v>1420</v>
      </c>
      <c r="G4" s="22">
        <v>186</v>
      </c>
      <c r="H4" s="23">
        <f aca="true" t="shared" si="0" ref="H4:H9">D4</f>
        <v>73</v>
      </c>
      <c r="I4" s="50">
        <f aca="true" t="shared" si="1" ref="I4:I9">SUM(G4:H4)</f>
        <v>259</v>
      </c>
      <c r="J4" s="24">
        <f aca="true" t="shared" si="2" ref="J4:J9">F4+I4</f>
        <v>1679</v>
      </c>
      <c r="K4" s="22">
        <v>158</v>
      </c>
      <c r="L4" s="23">
        <f aca="true" t="shared" si="3" ref="L4:L9">D4</f>
        <v>73</v>
      </c>
      <c r="M4" s="24">
        <f aca="true" t="shared" si="4" ref="M4:M9">SUM(K4:L4)</f>
        <v>231</v>
      </c>
      <c r="N4" s="27">
        <f aca="true" t="shared" si="5" ref="N4:N9">J4+M4</f>
        <v>1910</v>
      </c>
      <c r="O4" s="22">
        <v>161</v>
      </c>
      <c r="P4" s="23">
        <f aca="true" t="shared" si="6" ref="P4:P9">D4</f>
        <v>73</v>
      </c>
      <c r="Q4" s="24">
        <f aca="true" t="shared" si="7" ref="Q4:Q9">SUM(O4:P4)</f>
        <v>234</v>
      </c>
      <c r="R4" s="53">
        <f aca="true" t="shared" si="8" ref="R4:R9">N4+Q4</f>
        <v>2144</v>
      </c>
      <c r="S4" s="56">
        <f>R4-(P4*9)</f>
        <v>1487</v>
      </c>
      <c r="T4" s="55">
        <f aca="true" t="shared" si="9" ref="T4:T9">S4/9</f>
        <v>165.22222222222223</v>
      </c>
    </row>
    <row r="5" spans="1:20" ht="12.75">
      <c r="A5" s="19">
        <v>2</v>
      </c>
      <c r="B5" s="20" t="s">
        <v>143</v>
      </c>
      <c r="C5" s="20">
        <v>106</v>
      </c>
      <c r="D5" s="21">
        <v>84</v>
      </c>
      <c r="E5" s="28" t="s">
        <v>199</v>
      </c>
      <c r="F5" s="28">
        <v>1328</v>
      </c>
      <c r="G5" s="22">
        <v>121</v>
      </c>
      <c r="H5" s="23">
        <f t="shared" si="0"/>
        <v>84</v>
      </c>
      <c r="I5" s="50">
        <f t="shared" si="1"/>
        <v>205</v>
      </c>
      <c r="J5" s="24">
        <f t="shared" si="2"/>
        <v>1533</v>
      </c>
      <c r="K5" s="22">
        <v>126</v>
      </c>
      <c r="L5" s="23">
        <f t="shared" si="3"/>
        <v>84</v>
      </c>
      <c r="M5" s="24">
        <f t="shared" si="4"/>
        <v>210</v>
      </c>
      <c r="N5" s="27">
        <f t="shared" si="5"/>
        <v>1743</v>
      </c>
      <c r="O5" s="22">
        <v>116</v>
      </c>
      <c r="P5" s="23">
        <f t="shared" si="6"/>
        <v>84</v>
      </c>
      <c r="Q5" s="24">
        <f t="shared" si="7"/>
        <v>200</v>
      </c>
      <c r="R5" s="53">
        <f t="shared" si="8"/>
        <v>1943</v>
      </c>
      <c r="S5" s="56">
        <f>R5-(P5*9)</f>
        <v>1187</v>
      </c>
      <c r="T5" s="55">
        <f t="shared" si="9"/>
        <v>131.88888888888889</v>
      </c>
    </row>
    <row r="6" spans="1:20" ht="12.75">
      <c r="A6" s="19">
        <v>3</v>
      </c>
      <c r="B6" s="20" t="s">
        <v>155</v>
      </c>
      <c r="C6" s="20">
        <v>137</v>
      </c>
      <c r="D6" s="21">
        <v>56</v>
      </c>
      <c r="E6" s="28" t="s">
        <v>201</v>
      </c>
      <c r="F6" s="28">
        <v>1246</v>
      </c>
      <c r="G6" s="22">
        <v>168</v>
      </c>
      <c r="H6" s="23">
        <f t="shared" si="0"/>
        <v>56</v>
      </c>
      <c r="I6" s="50">
        <f t="shared" si="1"/>
        <v>224</v>
      </c>
      <c r="J6" s="24">
        <f t="shared" si="2"/>
        <v>1470</v>
      </c>
      <c r="K6" s="22">
        <v>131</v>
      </c>
      <c r="L6" s="23">
        <f t="shared" si="3"/>
        <v>56</v>
      </c>
      <c r="M6" s="24">
        <f t="shared" si="4"/>
        <v>187</v>
      </c>
      <c r="N6" s="27">
        <f t="shared" si="5"/>
        <v>1657</v>
      </c>
      <c r="O6" s="22">
        <v>169</v>
      </c>
      <c r="P6" s="23">
        <f t="shared" si="6"/>
        <v>56</v>
      </c>
      <c r="Q6" s="24">
        <f t="shared" si="7"/>
        <v>225</v>
      </c>
      <c r="R6" s="53">
        <f t="shared" si="8"/>
        <v>1882</v>
      </c>
      <c r="S6" s="56">
        <f>R6-(P6*9)</f>
        <v>1378</v>
      </c>
      <c r="T6" s="55">
        <f t="shared" si="9"/>
        <v>153.11111111111111</v>
      </c>
    </row>
    <row r="7" spans="1:20" ht="12.75">
      <c r="A7" s="19">
        <v>4</v>
      </c>
      <c r="B7" s="20" t="s">
        <v>134</v>
      </c>
      <c r="C7" s="20">
        <v>169</v>
      </c>
      <c r="D7" s="21">
        <v>27</v>
      </c>
      <c r="E7" s="28" t="s">
        <v>202</v>
      </c>
      <c r="F7" s="28">
        <v>1215</v>
      </c>
      <c r="G7" s="22">
        <v>190</v>
      </c>
      <c r="H7" s="23">
        <f t="shared" si="0"/>
        <v>27</v>
      </c>
      <c r="I7" s="50">
        <f t="shared" si="1"/>
        <v>217</v>
      </c>
      <c r="J7" s="24">
        <f t="shared" si="2"/>
        <v>1432</v>
      </c>
      <c r="K7" s="22">
        <v>155</v>
      </c>
      <c r="L7" s="23">
        <f t="shared" si="3"/>
        <v>27</v>
      </c>
      <c r="M7" s="24">
        <f t="shared" si="4"/>
        <v>182</v>
      </c>
      <c r="N7" s="27">
        <f t="shared" si="5"/>
        <v>1614</v>
      </c>
      <c r="O7" s="22">
        <v>190</v>
      </c>
      <c r="P7" s="23">
        <f t="shared" si="6"/>
        <v>27</v>
      </c>
      <c r="Q7" s="24">
        <f t="shared" si="7"/>
        <v>217</v>
      </c>
      <c r="R7" s="53">
        <f t="shared" si="8"/>
        <v>1831</v>
      </c>
      <c r="S7" s="56">
        <f>R7-(P7*9)</f>
        <v>1588</v>
      </c>
      <c r="T7" s="55">
        <f t="shared" si="9"/>
        <v>176.44444444444446</v>
      </c>
    </row>
    <row r="8" spans="1:21" ht="12.75">
      <c r="A8" s="19">
        <v>5</v>
      </c>
      <c r="B8" s="20" t="s">
        <v>146</v>
      </c>
      <c r="C8" s="20">
        <v>171</v>
      </c>
      <c r="D8" s="21">
        <v>26</v>
      </c>
      <c r="E8" s="28" t="s">
        <v>203</v>
      </c>
      <c r="F8" s="28">
        <v>1210</v>
      </c>
      <c r="G8" s="22">
        <v>164</v>
      </c>
      <c r="H8" s="23">
        <f t="shared" si="0"/>
        <v>26</v>
      </c>
      <c r="I8" s="50">
        <f t="shared" si="1"/>
        <v>190</v>
      </c>
      <c r="J8" s="24">
        <f t="shared" si="2"/>
        <v>1400</v>
      </c>
      <c r="K8" s="22">
        <v>147</v>
      </c>
      <c r="L8" s="23">
        <f t="shared" si="3"/>
        <v>26</v>
      </c>
      <c r="M8" s="24">
        <f t="shared" si="4"/>
        <v>173</v>
      </c>
      <c r="N8" s="27">
        <f t="shared" si="5"/>
        <v>1573</v>
      </c>
      <c r="O8" s="22">
        <v>178</v>
      </c>
      <c r="P8" s="23">
        <f t="shared" si="6"/>
        <v>26</v>
      </c>
      <c r="Q8" s="24">
        <f t="shared" si="7"/>
        <v>204</v>
      </c>
      <c r="R8" s="53">
        <f t="shared" si="8"/>
        <v>1777</v>
      </c>
      <c r="S8" s="56">
        <f>R8-(P8*9)</f>
        <v>1543</v>
      </c>
      <c r="T8" s="55">
        <f t="shared" si="9"/>
        <v>171.44444444444446</v>
      </c>
      <c r="U8" s="15">
        <v>17</v>
      </c>
    </row>
    <row r="9" spans="1:21" ht="12.75">
      <c r="A9" s="19">
        <v>6</v>
      </c>
      <c r="B9" s="20" t="s">
        <v>130</v>
      </c>
      <c r="C9" s="20">
        <v>163</v>
      </c>
      <c r="D9" s="21">
        <v>33</v>
      </c>
      <c r="E9" s="28" t="s">
        <v>200</v>
      </c>
      <c r="F9" s="28">
        <v>1249</v>
      </c>
      <c r="G9" s="22">
        <v>147</v>
      </c>
      <c r="H9" s="23">
        <f t="shared" si="0"/>
        <v>33</v>
      </c>
      <c r="I9" s="50">
        <f t="shared" si="1"/>
        <v>180</v>
      </c>
      <c r="J9" s="24">
        <f t="shared" si="2"/>
        <v>1429</v>
      </c>
      <c r="K9" s="22">
        <v>115</v>
      </c>
      <c r="L9" s="23">
        <f t="shared" si="3"/>
        <v>33</v>
      </c>
      <c r="M9" s="24">
        <f t="shared" si="4"/>
        <v>148</v>
      </c>
      <c r="N9" s="27">
        <f t="shared" si="5"/>
        <v>1577</v>
      </c>
      <c r="O9" s="22">
        <v>143</v>
      </c>
      <c r="P9" s="23">
        <f t="shared" si="6"/>
        <v>33</v>
      </c>
      <c r="Q9" s="24">
        <f t="shared" si="7"/>
        <v>176</v>
      </c>
      <c r="R9" s="53">
        <f t="shared" si="8"/>
        <v>1753</v>
      </c>
      <c r="S9" s="56">
        <f>R9-(P9*9)</f>
        <v>1456</v>
      </c>
      <c r="T9" s="55">
        <f t="shared" si="9"/>
        <v>161.77777777777777</v>
      </c>
      <c r="U9" s="15">
        <v>14</v>
      </c>
    </row>
  </sheetData>
  <sheetProtection/>
  <mergeCells count="3">
    <mergeCell ref="A1:B1"/>
    <mergeCell ref="G1:AA1"/>
    <mergeCell ref="AB1:AE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HP</cp:lastModifiedBy>
  <cp:lastPrinted>2024-01-20T21:08:37Z</cp:lastPrinted>
  <dcterms:created xsi:type="dcterms:W3CDTF">2010-09-08T14:50:21Z</dcterms:created>
  <dcterms:modified xsi:type="dcterms:W3CDTF">2024-01-23T01:24:20Z</dcterms:modified>
  <cp:category/>
  <cp:version/>
  <cp:contentType/>
  <cp:contentStatus/>
</cp:coreProperties>
</file>