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2nd Rd Boys" sheetId="7" r:id="rId7"/>
    <sheet name="2nd Rd Girls" sheetId="8" r:id="rId8"/>
    <sheet name="2nd Rd Hdcp" sheetId="9" r:id="rId9"/>
    <sheet name="Boys Bracket" sheetId="10" r:id="rId10"/>
    <sheet name="Girls Bracket" sheetId="11" r:id="rId11"/>
    <sheet name="Hdcp Bracket" sheetId="12" r:id="rId12"/>
  </sheets>
  <definedNames/>
  <calcPr fullCalcOnLoad="1"/>
</workbook>
</file>

<file path=xl/sharedStrings.xml><?xml version="1.0" encoding="utf-8"?>
<sst xmlns="http://schemas.openxmlformats.org/spreadsheetml/2006/main" count="560" uniqueCount="246">
  <si>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</si>
  <si>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</si>
  <si>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</si>
  <si>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</si>
  <si>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</si>
  <si>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</si>
  <si>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</si>
  <si>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</si>
  <si>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</si>
  <si>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</si>
  <si>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</si>
  <si>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</si>
  <si>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</si>
  <si>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</si>
  <si>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</si>
  <si>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</si>
  <si>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</si>
  <si>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</si>
  <si>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</si>
  <si>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</si>
  <si>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</si>
  <si>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</si>
  <si>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</si>
  <si>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</si>
  <si>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</si>
  <si>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</si>
  <si>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</si>
  <si>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#4</t>
  </si>
  <si>
    <t>#3</t>
  </si>
  <si>
    <t>#2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</si>
  <si>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</si>
  <si>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</si>
  <si>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</si>
  <si>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</si>
  <si>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</si>
  <si>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</si>
  <si>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</si>
  <si>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</si>
  <si>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</si>
  <si>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</si>
  <si>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</si>
  <si>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</si>
  <si>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</si>
  <si>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>9th</t>
  </si>
  <si>
    <t>High Game</t>
  </si>
  <si>
    <t>Total Brackets</t>
  </si>
  <si>
    <t>U18 Boys Junior Gold</t>
  </si>
  <si>
    <t>Boys Scratch 2nd Round</t>
  </si>
  <si>
    <t>Qual.</t>
  </si>
  <si>
    <t>Girls Scratch 2nd Round</t>
  </si>
  <si>
    <t>Qual</t>
  </si>
  <si>
    <t>Total After 7</t>
  </si>
  <si>
    <t>Total After 8</t>
  </si>
  <si>
    <t>Total After 9</t>
  </si>
  <si>
    <t>Scratch Total</t>
  </si>
  <si>
    <t>Winner</t>
  </si>
  <si>
    <t>Semi Finals</t>
  </si>
  <si>
    <t>Place</t>
  </si>
  <si>
    <t>Bowler</t>
  </si>
  <si>
    <t>Hometown</t>
  </si>
  <si>
    <t>Won</t>
  </si>
  <si>
    <t>Sunday October 22, 2023</t>
  </si>
  <si>
    <t>Bowlero Wauwatosa</t>
  </si>
  <si>
    <t>Brown Deer, WI</t>
  </si>
  <si>
    <t>Campbellsport, WI</t>
  </si>
  <si>
    <t>Menomonee Falls, WI</t>
  </si>
  <si>
    <t>Oshkosh, WI</t>
  </si>
  <si>
    <t>Sheboygan, WI</t>
  </si>
  <si>
    <t>Oak Creek, WI</t>
  </si>
  <si>
    <t>Madison, WI</t>
  </si>
  <si>
    <t>Portage, WI</t>
  </si>
  <si>
    <t>Racine, WI</t>
  </si>
  <si>
    <t>Peshtigo, WI</t>
  </si>
  <si>
    <t>Green Bay, WI</t>
  </si>
  <si>
    <t>Burlington, WI</t>
  </si>
  <si>
    <t>Omro, WI</t>
  </si>
  <si>
    <t>Stevens Point, WI</t>
  </si>
  <si>
    <t>Iola, WI</t>
  </si>
  <si>
    <t>Weston, WI</t>
  </si>
  <si>
    <t>Eau Claire, WI</t>
  </si>
  <si>
    <t>Muskego, WI</t>
  </si>
  <si>
    <t>North Fond du Lac, WI</t>
  </si>
  <si>
    <t>Vernon Hills, IL</t>
  </si>
  <si>
    <t>Northbrook, IL</t>
  </si>
  <si>
    <t>Wauwatosa, WI</t>
  </si>
  <si>
    <t>Wyatt Walker</t>
  </si>
  <si>
    <t>Matthew Peters</t>
  </si>
  <si>
    <t>Payton Davis</t>
  </si>
  <si>
    <t>Jeffrey Retzlaff</t>
  </si>
  <si>
    <t>Xavier Gauthier</t>
  </si>
  <si>
    <t>Aubin Williams</t>
  </si>
  <si>
    <t>Carson Schrauth</t>
  </si>
  <si>
    <t>Hunter Adams</t>
  </si>
  <si>
    <t>Kyle Helng</t>
  </si>
  <si>
    <t>Jonathan Ervin</t>
  </si>
  <si>
    <t>Alexander Duong</t>
  </si>
  <si>
    <t>Dalton Zeman</t>
  </si>
  <si>
    <t>Aiden Scott</t>
  </si>
  <si>
    <t>Kyler Zeman</t>
  </si>
  <si>
    <t>Landon Kelling</t>
  </si>
  <si>
    <t>Jason Boyce</t>
  </si>
  <si>
    <t>Derek Hayes</t>
  </si>
  <si>
    <t>Zach Maldonado</t>
  </si>
  <si>
    <t>Preston Bloch</t>
  </si>
  <si>
    <t>Levi Gabrielse</t>
  </si>
  <si>
    <t>Joseph Leonard</t>
  </si>
  <si>
    <t>Austin Boex</t>
  </si>
  <si>
    <t>Topher Cieszynski</t>
  </si>
  <si>
    <t>Mitchel Potter</t>
  </si>
  <si>
    <t>Henry Vater</t>
  </si>
  <si>
    <t>Brady Jaecks</t>
  </si>
  <si>
    <t>Trae Henrichsmeyer</t>
  </si>
  <si>
    <t>Rory Clark</t>
  </si>
  <si>
    <t>Josh Opiola</t>
  </si>
  <si>
    <t>Dayden Koback</t>
  </si>
  <si>
    <t>Rylee Schwartz</t>
  </si>
  <si>
    <t>Zackery Shoemaker</t>
  </si>
  <si>
    <t>Kai Nitzschke</t>
  </si>
  <si>
    <t>Deacan Koback</t>
  </si>
  <si>
    <t>Kyle Muth</t>
  </si>
  <si>
    <t>Waukesha, WI</t>
  </si>
  <si>
    <t>Brillion, WI</t>
  </si>
  <si>
    <t>Rothschild, WI</t>
  </si>
  <si>
    <t>Birnamwood, WI</t>
  </si>
  <si>
    <t>Watertown, WI</t>
  </si>
  <si>
    <t>Villa Park, IL</t>
  </si>
  <si>
    <t>Madelyn Schiekiera</t>
  </si>
  <si>
    <t>Ashley Bowe</t>
  </si>
  <si>
    <t>Angela Steinke</t>
  </si>
  <si>
    <t>Savannah Leonard</t>
  </si>
  <si>
    <t>Holly Orgeman</t>
  </si>
  <si>
    <t>Molly Lessner</t>
  </si>
  <si>
    <t>Abbi Oldenhoff</t>
  </si>
  <si>
    <t>Hannah Zubke</t>
  </si>
  <si>
    <t>Jacquelyn Porro</t>
  </si>
  <si>
    <t>Greenfield, WI</t>
  </si>
  <si>
    <t>Kankakee, IL</t>
  </si>
  <si>
    <t>Hales Corners, WI</t>
  </si>
  <si>
    <t>Cudahy, WI</t>
  </si>
  <si>
    <t>Bangor, WI</t>
  </si>
  <si>
    <t>Lomira, WI</t>
  </si>
  <si>
    <t>Romeoville, IL</t>
  </si>
  <si>
    <t>Hartland, WI</t>
  </si>
  <si>
    <t>Kenosha, WI</t>
  </si>
  <si>
    <t>Pewaukee, WI</t>
  </si>
  <si>
    <t>Manawa, WI</t>
  </si>
  <si>
    <t>Elkhorn, WI</t>
  </si>
  <si>
    <t>Gilberts, IL</t>
  </si>
  <si>
    <t>Pierce Gauthier</t>
  </si>
  <si>
    <t>Chace Rick</t>
  </si>
  <si>
    <t>McKenzie Larsen</t>
  </si>
  <si>
    <t>Chase Brinkmann</t>
  </si>
  <si>
    <t>Riley Champion</t>
  </si>
  <si>
    <t>Brayden Champion</t>
  </si>
  <si>
    <t>CJ Havens</t>
  </si>
  <si>
    <t>Marshall Olson</t>
  </si>
  <si>
    <t>Braelynn Anderson</t>
  </si>
  <si>
    <t>Devin Kirkland</t>
  </si>
  <si>
    <t>Carson Kenney</t>
  </si>
  <si>
    <t>Genevieve Labinski</t>
  </si>
  <si>
    <t>Omar Weber</t>
  </si>
  <si>
    <t>Allissa Gerth</t>
  </si>
  <si>
    <t>Aliyah Redmond</t>
  </si>
  <si>
    <t>Marvin Gerth</t>
  </si>
  <si>
    <t>Calleigh Beyer</t>
  </si>
  <si>
    <t>Maxwell Petersen</t>
  </si>
  <si>
    <t>Riley Bogard</t>
  </si>
  <si>
    <t>Abigail Butterfield</t>
  </si>
  <si>
    <t>Lawson Sperbeck</t>
  </si>
  <si>
    <t>Harper Wallenfang</t>
  </si>
  <si>
    <t>Ryan Leam</t>
  </si>
  <si>
    <t>Ryann Shira</t>
  </si>
  <si>
    <t>Germantown, WI</t>
  </si>
  <si>
    <t>Donovan Shira</t>
  </si>
  <si>
    <t>RaeAnne Kalsto</t>
  </si>
  <si>
    <t>Myles Casey</t>
  </si>
  <si>
    <t>Gavin Suprenand</t>
  </si>
  <si>
    <t>Fond du Lac, WI</t>
  </si>
  <si>
    <t>Christian Bauer</t>
  </si>
  <si>
    <t>Roscoe, IL</t>
  </si>
  <si>
    <t>Connor Ness</t>
  </si>
  <si>
    <t>Suamico, WI</t>
  </si>
  <si>
    <t>Judson Weber</t>
  </si>
  <si>
    <t>Rockford, IL</t>
  </si>
  <si>
    <t>Jack Dysland</t>
  </si>
  <si>
    <t>Alex Grochowski</t>
  </si>
  <si>
    <t>Caledonia, WI</t>
  </si>
  <si>
    <t>Adam Toetz</t>
  </si>
  <si>
    <t>Franklin, WI</t>
  </si>
  <si>
    <t>Evan Warren</t>
  </si>
  <si>
    <t>Bill Hunsicker</t>
  </si>
  <si>
    <t>Sun Prairie, WI</t>
  </si>
  <si>
    <t>Kris Micheau</t>
  </si>
  <si>
    <t>Waunakee, WI</t>
  </si>
  <si>
    <t>Kenzie Anderson</t>
  </si>
  <si>
    <t>Carson Foltz</t>
  </si>
  <si>
    <t>Aiden McDonald</t>
  </si>
  <si>
    <t>Gabriel Pinto</t>
  </si>
  <si>
    <t>Kei Westfall</t>
  </si>
  <si>
    <t>Milwaukee, WI</t>
  </si>
  <si>
    <t>Hayden Grezenski</t>
  </si>
  <si>
    <t>Ringle, WI</t>
  </si>
  <si>
    <t>U12 / U15 Junior Gold Girls</t>
  </si>
  <si>
    <t>U15 Junior Gold Boys</t>
  </si>
  <si>
    <t>Kyle Heling</t>
  </si>
  <si>
    <t>6th</t>
  </si>
  <si>
    <t>7th</t>
  </si>
  <si>
    <t>8th</t>
  </si>
  <si>
    <t>10th</t>
  </si>
  <si>
    <t>11th</t>
  </si>
  <si>
    <t>12th</t>
  </si>
  <si>
    <t>Lane Pattern: 2023 USBC Masters (46 Feet)</t>
  </si>
  <si>
    <t>0</t>
  </si>
  <si>
    <t>59A</t>
  </si>
  <si>
    <t>59B</t>
  </si>
  <si>
    <t>60C</t>
  </si>
  <si>
    <t>60D</t>
  </si>
  <si>
    <t>61A</t>
  </si>
  <si>
    <t>61B</t>
  </si>
  <si>
    <t>62C</t>
  </si>
  <si>
    <t>62D</t>
  </si>
  <si>
    <t>63A</t>
  </si>
  <si>
    <t>63B</t>
  </si>
  <si>
    <t>64C</t>
  </si>
  <si>
    <t>64D</t>
  </si>
  <si>
    <t>65A</t>
  </si>
  <si>
    <t>65B</t>
  </si>
  <si>
    <t>66C</t>
  </si>
  <si>
    <t>66D</t>
  </si>
  <si>
    <t>67A</t>
  </si>
  <si>
    <t>67B</t>
  </si>
  <si>
    <t>68C</t>
  </si>
  <si>
    <t>68D</t>
  </si>
  <si>
    <t>69A</t>
  </si>
  <si>
    <t>69B</t>
  </si>
  <si>
    <t>70C</t>
  </si>
  <si>
    <t>70D</t>
  </si>
  <si>
    <t>TaShawn Kelly</t>
  </si>
  <si>
    <t>Lanes: 61 - 62</t>
  </si>
  <si>
    <t>Lanes: 59 - 60</t>
  </si>
  <si>
    <t>Lanes: 65 - 66</t>
  </si>
  <si>
    <t>Lanes: 63 - 64</t>
  </si>
  <si>
    <t>Lanes:  69 - 70</t>
  </si>
  <si>
    <t>Lanes: 69 - 70</t>
  </si>
  <si>
    <t>Lanes:  61 - 62</t>
  </si>
  <si>
    <t>Lanes: 67 - 68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</si>
</sst>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1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b/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6" fontId="3" fillId="0" borderId="0" xfId="0" applyNumberFormat="1" applyFont="1" applyAlignment="1">
      <alignment/>
    </xf>
    <xf numFmtId="0" fontId="1" fillId="38" borderId="13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40" fontId="3" fillId="0" borderId="22" xfId="0" applyNumberFormat="1" applyFont="1" applyBorder="1" applyAlignment="1">
      <alignment/>
    </xf>
    <xf numFmtId="0" fontId="3" fillId="1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6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6" fontId="13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3" fillId="0" borderId="13" xfId="0" applyFont="1" applyBorder="1" applyAlignment="1">
      <alignment/>
    </xf>
    <xf numFmtId="6" fontId="15" fillId="0" borderId="13" xfId="0" applyNumberFormat="1" applyFont="1" applyBorder="1" applyAlignment="1">
      <alignment/>
    </xf>
    <xf numFmtId="167" fontId="16" fillId="0" borderId="13" xfId="0" applyNumberFormat="1" applyFont="1" applyBorder="1" applyAlignment="1">
      <alignment horizontal="center"/>
    </xf>
    <xf numFmtId="6" fontId="16" fillId="0" borderId="13" xfId="0" applyNumberFormat="1" applyFont="1" applyBorder="1" applyAlignment="1">
      <alignment horizontal="center"/>
    </xf>
    <xf numFmtId="0" fontId="1" fillId="0" borderId="13" xfId="0" applyFont="1" applyBorder="1" applyAlignment="1" quotePrefix="1">
      <alignment horizontal="center"/>
    </xf>
    <xf numFmtId="0" fontId="13" fillId="0" borderId="13" xfId="0" applyFont="1" applyBorder="1" applyAlignment="1">
      <alignment/>
    </xf>
    <xf numFmtId="0" fontId="0" fillId="0" borderId="13" xfId="0" applyBorder="1" applyAlignment="1">
      <alignment/>
    </xf>
    <xf numFmtId="0" fontId="13" fillId="0" borderId="2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8" fillId="0" borderId="2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0</xdr:rowOff>
    </xdr:from>
    <xdr:to>
      <xdr:col>7</xdr:col>
      <xdr:colOff>361950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0"/>
          <a:ext cx="9144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85725</xdr:rowOff>
    </xdr:from>
    <xdr:to>
      <xdr:col>1</xdr:col>
      <xdr:colOff>628650</xdr:colOff>
      <xdr:row>5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85725"/>
          <a:ext cx="1438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8"/>
  <sheetViews>
    <sheetView tabSelected="1" zoomScalePageLayoutView="0" workbookViewId="0" topLeftCell="A1">
      <selection activeCell="D15" sqref="D15:E15"/>
    </sheetView>
  </sheetViews>
  <sheetFormatPr defaultColWidth="9.140625" defaultRowHeight="12.75"/>
  <cols>
    <col min="1" max="1" width="16.00390625" style="37" customWidth="1"/>
    <col min="2" max="3" width="11.7109375" style="37" customWidth="1"/>
    <col min="4" max="4" width="13.140625" style="37" customWidth="1"/>
    <col min="5" max="5" width="12.00390625" style="37" customWidth="1"/>
    <col min="6" max="6" width="30.421875" style="37" customWidth="1"/>
    <col min="7" max="16384" width="9.140625" style="37" customWidth="1"/>
  </cols>
  <sheetData>
    <row r="1" spans="2:10" ht="18.75">
      <c r="B1" s="62"/>
      <c r="C1" s="86" t="s">
        <v>31</v>
      </c>
      <c r="D1" s="87"/>
      <c r="E1" s="87"/>
      <c r="F1" s="87"/>
      <c r="G1" s="66"/>
      <c r="H1" s="66"/>
      <c r="I1" s="63"/>
      <c r="J1" s="60"/>
    </row>
    <row r="2" spans="2:8" ht="13.5">
      <c r="B2" s="67"/>
      <c r="C2" s="67"/>
      <c r="D2" s="67"/>
      <c r="E2" s="67"/>
      <c r="F2" s="67"/>
      <c r="G2" s="67"/>
      <c r="H2" s="67"/>
    </row>
    <row r="3" spans="2:10" s="39" customFormat="1" ht="15.75">
      <c r="B3" s="64"/>
      <c r="C3" s="88" t="s">
        <v>62</v>
      </c>
      <c r="D3" s="89"/>
      <c r="E3" s="89"/>
      <c r="F3" s="89"/>
      <c r="G3" s="61"/>
      <c r="H3" s="61"/>
      <c r="I3" s="43"/>
      <c r="J3" s="61"/>
    </row>
    <row r="4" spans="2:10" s="39" customFormat="1" ht="15.75">
      <c r="B4" s="64"/>
      <c r="C4" s="88" t="s">
        <v>61</v>
      </c>
      <c r="D4" s="89"/>
      <c r="E4" s="89"/>
      <c r="F4" s="89"/>
      <c r="G4" s="61"/>
      <c r="H4" s="61"/>
      <c r="I4" s="43"/>
      <c r="J4" s="61"/>
    </row>
    <row r="5" spans="2:10" s="39" customFormat="1" ht="15.75">
      <c r="B5" s="64"/>
      <c r="C5" s="88" t="s">
        <v>211</v>
      </c>
      <c r="D5" s="89"/>
      <c r="E5" s="89"/>
      <c r="F5" s="89"/>
      <c r="G5" s="61"/>
      <c r="H5" s="61"/>
      <c r="I5" s="43"/>
      <c r="J5" s="61"/>
    </row>
    <row r="6" ht="13.5"/>
    <row r="7" spans="2:8" ht="16.5">
      <c r="B7" s="38" t="s">
        <v>32</v>
      </c>
      <c r="C7" s="39"/>
      <c r="D7" s="39"/>
      <c r="E7" s="39"/>
      <c r="F7" s="39"/>
      <c r="G7" s="40"/>
      <c r="H7" s="39"/>
    </row>
    <row r="8" spans="2:8" ht="16.5">
      <c r="B8" s="38"/>
      <c r="C8" s="68" t="s">
        <v>57</v>
      </c>
      <c r="D8" s="84" t="s">
        <v>58</v>
      </c>
      <c r="E8" s="84"/>
      <c r="F8" s="68" t="s">
        <v>59</v>
      </c>
      <c r="G8" s="75" t="s">
        <v>60</v>
      </c>
      <c r="H8" s="39"/>
    </row>
    <row r="9" spans="3:7" ht="15.75">
      <c r="C9" s="69" t="s">
        <v>33</v>
      </c>
      <c r="D9" s="78" t="s">
        <v>117</v>
      </c>
      <c r="E9" s="78"/>
      <c r="F9" s="70" t="s">
        <v>83</v>
      </c>
      <c r="G9" s="71">
        <v>650</v>
      </c>
    </row>
    <row r="10" spans="3:7" ht="15.75">
      <c r="C10" s="69" t="s">
        <v>34</v>
      </c>
      <c r="D10" s="78" t="s">
        <v>111</v>
      </c>
      <c r="E10" s="78"/>
      <c r="F10" s="70" t="s">
        <v>79</v>
      </c>
      <c r="G10" s="71">
        <v>320</v>
      </c>
    </row>
    <row r="11" spans="3:7" ht="15.75">
      <c r="C11" s="69" t="s">
        <v>35</v>
      </c>
      <c r="D11" s="78" t="s">
        <v>110</v>
      </c>
      <c r="E11" s="78"/>
      <c r="F11" s="70" t="s">
        <v>78</v>
      </c>
      <c r="G11" s="71">
        <v>160</v>
      </c>
    </row>
    <row r="12" spans="3:7" ht="15.75">
      <c r="C12" s="69" t="s">
        <v>35</v>
      </c>
      <c r="D12" s="78" t="s">
        <v>176</v>
      </c>
      <c r="E12" s="78"/>
      <c r="F12" s="70" t="s">
        <v>177</v>
      </c>
      <c r="G12" s="71">
        <v>160</v>
      </c>
    </row>
    <row r="13" spans="3:7" ht="15.75">
      <c r="C13" s="69" t="s">
        <v>42</v>
      </c>
      <c r="D13" s="78" t="s">
        <v>113</v>
      </c>
      <c r="E13" s="78"/>
      <c r="F13" s="70" t="s">
        <v>76</v>
      </c>
      <c r="G13" s="71">
        <v>95</v>
      </c>
    </row>
    <row r="14" spans="3:7" ht="15.75">
      <c r="C14" s="69" t="s">
        <v>205</v>
      </c>
      <c r="D14" s="78" t="s">
        <v>118</v>
      </c>
      <c r="E14" s="78"/>
      <c r="F14" s="70" t="s">
        <v>76</v>
      </c>
      <c r="G14" s="71">
        <v>90</v>
      </c>
    </row>
    <row r="15" spans="3:7" ht="15.75">
      <c r="C15" s="69" t="s">
        <v>206</v>
      </c>
      <c r="D15" s="78" t="s">
        <v>112</v>
      </c>
      <c r="E15" s="78"/>
      <c r="F15" s="70" t="s">
        <v>80</v>
      </c>
      <c r="G15" s="71">
        <v>85</v>
      </c>
    </row>
    <row r="16" spans="3:7" ht="15.75">
      <c r="C16" s="69" t="s">
        <v>207</v>
      </c>
      <c r="D16" s="78" t="s">
        <v>115</v>
      </c>
      <c r="E16" s="78"/>
      <c r="F16" s="70" t="s">
        <v>81</v>
      </c>
      <c r="G16" s="71">
        <v>80</v>
      </c>
    </row>
    <row r="17" spans="3:7" ht="15.75">
      <c r="C17" s="69" t="s">
        <v>43</v>
      </c>
      <c r="D17" s="78" t="s">
        <v>90</v>
      </c>
      <c r="E17" s="78"/>
      <c r="F17" s="70" t="s">
        <v>63</v>
      </c>
      <c r="G17" s="71">
        <v>75</v>
      </c>
    </row>
    <row r="18" spans="3:7" ht="15.75">
      <c r="C18" s="69" t="s">
        <v>208</v>
      </c>
      <c r="D18" s="78" t="s">
        <v>189</v>
      </c>
      <c r="E18" s="78"/>
      <c r="F18" s="70" t="s">
        <v>68</v>
      </c>
      <c r="G18" s="71">
        <v>70</v>
      </c>
    </row>
    <row r="19" spans="3:7" ht="15.75">
      <c r="C19" s="69" t="s">
        <v>209</v>
      </c>
      <c r="D19" s="78" t="s">
        <v>116</v>
      </c>
      <c r="E19" s="78"/>
      <c r="F19" s="70" t="s">
        <v>82</v>
      </c>
      <c r="G19" s="71">
        <v>65</v>
      </c>
    </row>
    <row r="20" spans="3:7" ht="15.75">
      <c r="C20" s="69" t="s">
        <v>210</v>
      </c>
      <c r="D20" s="78" t="s">
        <v>119</v>
      </c>
      <c r="E20" s="78"/>
      <c r="F20" s="70" t="s">
        <v>84</v>
      </c>
      <c r="G20" s="71">
        <v>60</v>
      </c>
    </row>
    <row r="21" spans="3:7" ht="13.5">
      <c r="C21" s="72"/>
      <c r="D21" s="72"/>
      <c r="E21" s="72"/>
      <c r="F21" s="72"/>
      <c r="G21" s="72"/>
    </row>
    <row r="22" spans="3:7" ht="15.75">
      <c r="C22" s="73" t="s">
        <v>36</v>
      </c>
      <c r="D22" s="72"/>
      <c r="E22" s="72"/>
      <c r="F22" s="72"/>
      <c r="G22" s="74">
        <f>SUM(G9:G20)</f>
        <v>1910</v>
      </c>
    </row>
    <row r="24" spans="2:7" ht="16.5">
      <c r="B24" s="38" t="s">
        <v>37</v>
      </c>
      <c r="C24" s="39"/>
      <c r="D24" s="39"/>
      <c r="E24" s="39"/>
      <c r="F24" s="39"/>
      <c r="G24" s="40"/>
    </row>
    <row r="25" spans="2:7" ht="16.5">
      <c r="B25" s="38"/>
      <c r="C25" s="68" t="s">
        <v>57</v>
      </c>
      <c r="D25" s="84" t="s">
        <v>58</v>
      </c>
      <c r="E25" s="84"/>
      <c r="F25" s="68" t="s">
        <v>59</v>
      </c>
      <c r="G25" s="75" t="s">
        <v>60</v>
      </c>
    </row>
    <row r="26" spans="3:7" ht="15.75">
      <c r="C26" s="69" t="s">
        <v>33</v>
      </c>
      <c r="D26" s="78" t="s">
        <v>130</v>
      </c>
      <c r="E26" s="78"/>
      <c r="F26" s="70" t="s">
        <v>123</v>
      </c>
      <c r="G26" s="71">
        <v>220</v>
      </c>
    </row>
    <row r="27" spans="3:7" ht="15.75">
      <c r="C27" s="69" t="s">
        <v>34</v>
      </c>
      <c r="D27" s="78" t="s">
        <v>134</v>
      </c>
      <c r="E27" s="78"/>
      <c r="F27" s="70" t="s">
        <v>125</v>
      </c>
      <c r="G27" s="71">
        <v>110</v>
      </c>
    </row>
    <row r="28" spans="3:7" ht="15.75">
      <c r="C28" s="69" t="s">
        <v>35</v>
      </c>
      <c r="D28" s="78" t="s">
        <v>126</v>
      </c>
      <c r="E28" s="78"/>
      <c r="F28" s="70" t="s">
        <v>120</v>
      </c>
      <c r="G28" s="71">
        <v>65</v>
      </c>
    </row>
    <row r="29" spans="3:7" ht="15.75">
      <c r="C29" s="69" t="s">
        <v>35</v>
      </c>
      <c r="D29" s="78" t="s">
        <v>128</v>
      </c>
      <c r="E29" s="78"/>
      <c r="F29" s="70" t="s">
        <v>122</v>
      </c>
      <c r="G29" s="71">
        <v>65</v>
      </c>
    </row>
    <row r="30" spans="3:7" ht="13.5">
      <c r="C30" s="72"/>
      <c r="D30" s="72"/>
      <c r="E30" s="72"/>
      <c r="F30" s="72"/>
      <c r="G30" s="72"/>
    </row>
    <row r="31" spans="3:7" ht="15.75">
      <c r="C31" s="73" t="s">
        <v>36</v>
      </c>
      <c r="D31" s="72"/>
      <c r="E31" s="72"/>
      <c r="F31" s="72"/>
      <c r="G31" s="74">
        <f>SUM(G26:G29)</f>
        <v>460</v>
      </c>
    </row>
    <row r="32" spans="2:7" ht="15.75">
      <c r="B32" s="39"/>
      <c r="C32" s="39"/>
      <c r="D32" s="39"/>
      <c r="E32" s="39"/>
      <c r="F32" s="39"/>
      <c r="G32" s="39"/>
    </row>
    <row r="33" spans="2:7" ht="16.5">
      <c r="B33" s="38" t="s">
        <v>38</v>
      </c>
      <c r="C33" s="39"/>
      <c r="D33" s="39"/>
      <c r="E33" s="39"/>
      <c r="F33" s="39"/>
      <c r="G33" s="41"/>
    </row>
    <row r="34" spans="2:7" ht="16.5">
      <c r="B34" s="38"/>
      <c r="C34" s="68" t="s">
        <v>57</v>
      </c>
      <c r="D34" s="84" t="s">
        <v>58</v>
      </c>
      <c r="E34" s="84"/>
      <c r="F34" s="68" t="s">
        <v>59</v>
      </c>
      <c r="G34" s="76" t="s">
        <v>60</v>
      </c>
    </row>
    <row r="35" spans="2:7" ht="15.75">
      <c r="B35" s="39"/>
      <c r="C35" s="69" t="s">
        <v>33</v>
      </c>
      <c r="D35" s="78" t="s">
        <v>171</v>
      </c>
      <c r="E35" s="78"/>
      <c r="F35" s="70" t="s">
        <v>172</v>
      </c>
      <c r="G35" s="71">
        <v>475</v>
      </c>
    </row>
    <row r="36" spans="2:7" ht="15.75">
      <c r="B36" s="39"/>
      <c r="C36" s="69" t="s">
        <v>34</v>
      </c>
      <c r="D36" s="78" t="s">
        <v>163</v>
      </c>
      <c r="E36" s="78"/>
      <c r="F36" s="70" t="s">
        <v>74</v>
      </c>
      <c r="G36" s="71">
        <v>255</v>
      </c>
    </row>
    <row r="37" spans="2:7" ht="15.75">
      <c r="B37" s="39"/>
      <c r="C37" s="69" t="s">
        <v>35</v>
      </c>
      <c r="D37" s="78" t="s">
        <v>165</v>
      </c>
      <c r="E37" s="78"/>
      <c r="F37" s="70" t="s">
        <v>70</v>
      </c>
      <c r="G37" s="71">
        <v>125</v>
      </c>
    </row>
    <row r="38" spans="2:7" ht="15.75">
      <c r="B38" s="39"/>
      <c r="C38" s="69" t="s">
        <v>35</v>
      </c>
      <c r="D38" s="78" t="s">
        <v>162</v>
      </c>
      <c r="E38" s="78"/>
      <c r="F38" s="70" t="s">
        <v>144</v>
      </c>
      <c r="G38" s="71">
        <v>125</v>
      </c>
    </row>
    <row r="39" spans="2:7" ht="15.75">
      <c r="B39" s="39"/>
      <c r="C39" s="69" t="s">
        <v>42</v>
      </c>
      <c r="D39" s="78" t="s">
        <v>153</v>
      </c>
      <c r="E39" s="78"/>
      <c r="F39" s="70" t="s">
        <v>138</v>
      </c>
      <c r="G39" s="71">
        <v>80</v>
      </c>
    </row>
    <row r="40" spans="2:7" ht="15.75">
      <c r="B40" s="39"/>
      <c r="C40" s="69" t="s">
        <v>205</v>
      </c>
      <c r="D40" s="78" t="s">
        <v>157</v>
      </c>
      <c r="E40" s="78"/>
      <c r="F40" s="70" t="s">
        <v>141</v>
      </c>
      <c r="G40" s="71">
        <v>70</v>
      </c>
    </row>
    <row r="41" spans="2:7" ht="15.75">
      <c r="B41" s="39"/>
      <c r="C41" s="69" t="s">
        <v>206</v>
      </c>
      <c r="D41" s="78" t="s">
        <v>168</v>
      </c>
      <c r="E41" s="78"/>
      <c r="F41" s="70" t="s">
        <v>73</v>
      </c>
      <c r="G41" s="71">
        <v>60</v>
      </c>
    </row>
    <row r="42" spans="2:7" ht="15.75">
      <c r="B42" s="39"/>
      <c r="C42" s="69" t="s">
        <v>207</v>
      </c>
      <c r="D42" s="78" t="s">
        <v>170</v>
      </c>
      <c r="E42" s="78"/>
      <c r="F42" s="70" t="s">
        <v>147</v>
      </c>
      <c r="G42" s="71">
        <v>55</v>
      </c>
    </row>
    <row r="43" spans="2:7" ht="15.75">
      <c r="B43" s="39"/>
      <c r="C43" s="73"/>
      <c r="D43" s="73"/>
      <c r="E43" s="73"/>
      <c r="F43" s="73"/>
      <c r="G43" s="73"/>
    </row>
    <row r="44" spans="2:7" ht="15.75">
      <c r="B44" s="39"/>
      <c r="C44" s="73" t="s">
        <v>36</v>
      </c>
      <c r="D44" s="73"/>
      <c r="E44" s="73"/>
      <c r="F44" s="73"/>
      <c r="G44" s="74">
        <f>SUM(G35:G43)</f>
        <v>1245</v>
      </c>
    </row>
    <row r="45" spans="2:7" ht="15.75">
      <c r="B45" s="39"/>
      <c r="C45" s="39"/>
      <c r="D45" s="39"/>
      <c r="E45" s="39"/>
      <c r="F45" s="39"/>
      <c r="G45" s="39"/>
    </row>
    <row r="46" spans="2:7" ht="15.75">
      <c r="B46" s="39"/>
      <c r="C46" s="39"/>
      <c r="D46" s="39"/>
      <c r="E46" s="39"/>
      <c r="F46" s="39"/>
      <c r="G46" s="39"/>
    </row>
    <row r="47" spans="2:7" ht="16.5">
      <c r="B47" s="38" t="s">
        <v>39</v>
      </c>
      <c r="C47" s="39"/>
      <c r="D47" s="39"/>
      <c r="E47" s="39"/>
      <c r="F47" s="39"/>
      <c r="G47" s="39"/>
    </row>
    <row r="48" spans="2:8" ht="15.75">
      <c r="B48" s="39"/>
      <c r="C48" s="80" t="s">
        <v>194</v>
      </c>
      <c r="D48" s="81"/>
      <c r="E48" s="82"/>
      <c r="F48" s="70" t="s">
        <v>167</v>
      </c>
      <c r="G48" s="65"/>
      <c r="H48" s="65"/>
    </row>
    <row r="49" spans="2:8" ht="15.75">
      <c r="B49" s="39"/>
      <c r="C49" s="80" t="s">
        <v>189</v>
      </c>
      <c r="D49" s="81"/>
      <c r="E49" s="82"/>
      <c r="F49" s="70" t="s">
        <v>169</v>
      </c>
      <c r="G49" s="65"/>
      <c r="H49" s="65"/>
    </row>
    <row r="50" spans="2:8" ht="15.75">
      <c r="B50" s="39"/>
      <c r="C50" s="80" t="s">
        <v>165</v>
      </c>
      <c r="D50" s="81"/>
      <c r="E50" s="82"/>
      <c r="F50" s="70" t="s">
        <v>204</v>
      </c>
      <c r="G50" s="65"/>
      <c r="H50" s="65"/>
    </row>
    <row r="51" spans="2:8" ht="15.75">
      <c r="B51" s="39"/>
      <c r="C51" s="80" t="s">
        <v>101</v>
      </c>
      <c r="D51" s="81"/>
      <c r="E51" s="82"/>
      <c r="F51" s="70"/>
      <c r="G51" s="65"/>
      <c r="H51" s="65"/>
    </row>
    <row r="52" spans="2:7" ht="15.75">
      <c r="B52" s="39"/>
      <c r="C52" s="85"/>
      <c r="D52" s="85"/>
      <c r="E52" s="85"/>
      <c r="F52" s="39"/>
      <c r="G52" s="39"/>
    </row>
    <row r="53" spans="2:5" s="39" customFormat="1" ht="16.5">
      <c r="B53" s="38" t="s">
        <v>41</v>
      </c>
      <c r="E53" s="38"/>
    </row>
    <row r="54" spans="2:7" s="39" customFormat="1" ht="15.75">
      <c r="B54" s="78" t="s">
        <v>100</v>
      </c>
      <c r="C54" s="79"/>
      <c r="D54" s="70">
        <v>10</v>
      </c>
      <c r="E54" s="43"/>
      <c r="F54" s="70" t="s">
        <v>116</v>
      </c>
      <c r="G54" s="73">
        <v>45</v>
      </c>
    </row>
    <row r="55" spans="2:7" s="39" customFormat="1" ht="15.75">
      <c r="B55" s="78" t="s">
        <v>111</v>
      </c>
      <c r="C55" s="79"/>
      <c r="D55" s="70">
        <v>75</v>
      </c>
      <c r="E55" s="43"/>
      <c r="F55" s="70" t="s">
        <v>85</v>
      </c>
      <c r="G55" s="73">
        <v>25</v>
      </c>
    </row>
    <row r="56" spans="2:7" s="39" customFormat="1" ht="15.75">
      <c r="B56" s="78" t="s">
        <v>180</v>
      </c>
      <c r="C56" s="83"/>
      <c r="D56" s="70">
        <v>20</v>
      </c>
      <c r="F56" s="70" t="s">
        <v>45</v>
      </c>
      <c r="G56" s="73">
        <f>SUM(D54:D56)+SUM(G54:G55)</f>
        <v>175</v>
      </c>
    </row>
    <row r="57" s="39" customFormat="1" ht="15.75"/>
    <row r="58" spans="2:7" ht="18">
      <c r="B58" s="38" t="s">
        <v>40</v>
      </c>
      <c r="G58" s="42">
        <f>G44+G31+G22+G56</f>
        <v>3790</v>
      </c>
    </row>
  </sheetData>
  <sheetProtection/>
  <mergeCells count="39">
    <mergeCell ref="D8:E8"/>
    <mergeCell ref="D25:E25"/>
    <mergeCell ref="D34:E34"/>
    <mergeCell ref="C52:E52"/>
    <mergeCell ref="C1:F1"/>
    <mergeCell ref="C3:F3"/>
    <mergeCell ref="C4:F4"/>
    <mergeCell ref="C5:F5"/>
    <mergeCell ref="D16:E16"/>
    <mergeCell ref="B56:C56"/>
    <mergeCell ref="D29:E29"/>
    <mergeCell ref="D38:E38"/>
    <mergeCell ref="D39:E39"/>
    <mergeCell ref="D35:E35"/>
    <mergeCell ref="D41:E41"/>
    <mergeCell ref="D42:E42"/>
    <mergeCell ref="D12:E12"/>
    <mergeCell ref="D13:E13"/>
    <mergeCell ref="D14:E14"/>
    <mergeCell ref="D28:E28"/>
    <mergeCell ref="D17:E17"/>
    <mergeCell ref="D18:E18"/>
    <mergeCell ref="D15:E15"/>
    <mergeCell ref="D36:E36"/>
    <mergeCell ref="D10:E10"/>
    <mergeCell ref="D19:E19"/>
    <mergeCell ref="D20:E20"/>
    <mergeCell ref="D27:E27"/>
    <mergeCell ref="D11:E11"/>
    <mergeCell ref="D9:E9"/>
    <mergeCell ref="D26:E26"/>
    <mergeCell ref="B54:C54"/>
    <mergeCell ref="B55:C55"/>
    <mergeCell ref="D37:E37"/>
    <mergeCell ref="D40:E40"/>
    <mergeCell ref="C48:E48"/>
    <mergeCell ref="C49:E49"/>
    <mergeCell ref="C50:E50"/>
    <mergeCell ref="C51:E51"/>
  </mergeCells>
  <printOptions horizontalCentered="1"/>
  <pageMargins left="0.75" right="0.75" top="1" bottom="1" header="0.5" footer="0.5"/>
  <pageSetup fitToHeight="1" fitToWidth="1" horizontalDpi="600" verticalDpi="600" orientation="portrait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G11" sqref="G11"/>
    </sheetView>
  </sheetViews>
  <sheetFormatPr defaultColWidth="9.140625" defaultRowHeight="12.75"/>
  <sheetData>
    <row r="2" spans="1:4" ht="12.75">
      <c r="A2" s="34" t="s">
        <v>26</v>
      </c>
      <c r="B2" s="97" t="str">
        <f>'2nd Rd Boys'!B5</f>
        <v>Gavin Suprenand</v>
      </c>
      <c r="C2" s="97"/>
      <c r="D2" s="34">
        <v>195</v>
      </c>
    </row>
    <row r="3" spans="1:4" ht="12.75">
      <c r="A3" s="35"/>
      <c r="B3" s="35"/>
      <c r="C3" s="35"/>
      <c r="D3" s="30"/>
    </row>
    <row r="4" spans="1:7" ht="12.75">
      <c r="A4" s="98" t="s">
        <v>240</v>
      </c>
      <c r="B4" s="98"/>
      <c r="C4" s="98"/>
      <c r="D4" s="31"/>
      <c r="E4" s="101" t="s">
        <v>117</v>
      </c>
      <c r="F4" s="97"/>
      <c r="G4" s="29">
        <v>211</v>
      </c>
    </row>
    <row r="5" spans="1:7" ht="12.75">
      <c r="A5" s="33"/>
      <c r="B5" s="33"/>
      <c r="C5" s="33"/>
      <c r="D5" s="31"/>
      <c r="G5" s="30"/>
    </row>
    <row r="6" spans="1:7" ht="12.75">
      <c r="A6" s="59" t="s">
        <v>27</v>
      </c>
      <c r="B6" s="97" t="str">
        <f>'2nd Rd Boys'!B8</f>
        <v>Kai Nitzschke</v>
      </c>
      <c r="C6" s="97"/>
      <c r="D6" s="36">
        <v>257</v>
      </c>
      <c r="G6" s="31"/>
    </row>
    <row r="7" ht="12.75">
      <c r="G7" s="31"/>
    </row>
    <row r="8" spans="5:10" ht="12.75">
      <c r="E8" s="103" t="s">
        <v>238</v>
      </c>
      <c r="F8" s="89"/>
      <c r="G8" s="31"/>
      <c r="H8" s="99" t="s">
        <v>117</v>
      </c>
      <c r="I8" s="100"/>
      <c r="J8" s="100"/>
    </row>
    <row r="9" spans="1:7" ht="12.75">
      <c r="A9" s="59" t="s">
        <v>29</v>
      </c>
      <c r="B9" s="97" t="str">
        <f>'2nd Rd Boys'!B6</f>
        <v>Trae Henrichsmeyer</v>
      </c>
      <c r="C9" s="97"/>
      <c r="D9" s="34">
        <v>245</v>
      </c>
      <c r="G9" s="31"/>
    </row>
    <row r="10" spans="1:9" ht="12.75">
      <c r="A10" s="35"/>
      <c r="B10" s="35"/>
      <c r="C10" s="35"/>
      <c r="D10" s="30"/>
      <c r="G10" s="31"/>
      <c r="I10" s="44" t="s">
        <v>55</v>
      </c>
    </row>
    <row r="11" spans="1:7" ht="12.75">
      <c r="A11" s="102" t="s">
        <v>239</v>
      </c>
      <c r="B11" s="98"/>
      <c r="C11" s="98"/>
      <c r="D11" s="31"/>
      <c r="E11" s="101" t="s">
        <v>111</v>
      </c>
      <c r="F11" s="97"/>
      <c r="G11" s="32">
        <v>206</v>
      </c>
    </row>
    <row r="12" spans="1:4" ht="12.75">
      <c r="A12" s="33"/>
      <c r="B12" s="33"/>
      <c r="C12" s="33"/>
      <c r="D12" s="31"/>
    </row>
    <row r="13" spans="1:4" ht="12.75">
      <c r="A13" s="59" t="s">
        <v>28</v>
      </c>
      <c r="B13" s="97" t="str">
        <f>'2nd Rd Boys'!B7</f>
        <v>Brady Jaecks</v>
      </c>
      <c r="C13" s="97"/>
      <c r="D13" s="36">
        <v>147</v>
      </c>
    </row>
  </sheetData>
  <sheetProtection/>
  <mergeCells count="10">
    <mergeCell ref="B13:C13"/>
    <mergeCell ref="A4:C4"/>
    <mergeCell ref="H8:J8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H9" sqref="H9"/>
    </sheetView>
  </sheetViews>
  <sheetFormatPr defaultColWidth="9.140625" defaultRowHeight="12.75"/>
  <sheetData>
    <row r="2" spans="1:4" ht="12.75">
      <c r="A2" s="34" t="s">
        <v>26</v>
      </c>
      <c r="B2" s="97" t="str">
        <f>'2nd Rd Girls'!B5</f>
        <v>Jacquelyn Porro</v>
      </c>
      <c r="C2" s="97"/>
      <c r="D2" s="34">
        <v>199</v>
      </c>
    </row>
    <row r="3" spans="1:4" ht="12.75">
      <c r="A3" s="35"/>
      <c r="B3" s="35"/>
      <c r="C3" s="35"/>
      <c r="D3" s="30"/>
    </row>
    <row r="4" spans="1:7" ht="12.75">
      <c r="A4" s="98" t="s">
        <v>241</v>
      </c>
      <c r="B4" s="98"/>
      <c r="C4" s="98"/>
      <c r="D4" s="31"/>
      <c r="E4" s="101" t="s">
        <v>134</v>
      </c>
      <c r="F4" s="97"/>
      <c r="G4" s="29">
        <v>171</v>
      </c>
    </row>
    <row r="5" spans="1:7" ht="12.75">
      <c r="A5" s="33"/>
      <c r="B5" s="33"/>
      <c r="C5" s="33"/>
      <c r="D5" s="31"/>
      <c r="G5" s="30"/>
    </row>
    <row r="6" spans="1:7" ht="12.75">
      <c r="A6" s="59" t="s">
        <v>27</v>
      </c>
      <c r="B6" s="97" t="str">
        <f>'2nd Rd Girls'!B8</f>
        <v>Angela Steinke</v>
      </c>
      <c r="C6" s="97"/>
      <c r="D6" s="36">
        <v>135</v>
      </c>
      <c r="G6" s="31"/>
    </row>
    <row r="7" ht="12.75">
      <c r="G7" s="31"/>
    </row>
    <row r="8" spans="5:10" ht="12.75">
      <c r="E8" s="103" t="s">
        <v>240</v>
      </c>
      <c r="F8" s="89"/>
      <c r="G8" s="31"/>
      <c r="H8" s="99" t="s">
        <v>130</v>
      </c>
      <c r="I8" s="104"/>
      <c r="J8" s="104"/>
    </row>
    <row r="9" spans="1:7" ht="12.75">
      <c r="A9" s="59" t="s">
        <v>29</v>
      </c>
      <c r="B9" s="97" t="str">
        <f>'2nd Rd Girls'!B6</f>
        <v>Madelyn Schiekiera</v>
      </c>
      <c r="C9" s="97"/>
      <c r="D9" s="34">
        <v>165</v>
      </c>
      <c r="G9" s="31"/>
    </row>
    <row r="10" spans="1:9" ht="12.75">
      <c r="A10" s="35"/>
      <c r="B10" s="35"/>
      <c r="C10" s="35"/>
      <c r="D10" s="30"/>
      <c r="G10" s="31"/>
      <c r="I10" s="44" t="s">
        <v>55</v>
      </c>
    </row>
    <row r="11" spans="1:7" ht="12.75">
      <c r="A11" s="102" t="s">
        <v>242</v>
      </c>
      <c r="B11" s="98"/>
      <c r="C11" s="98"/>
      <c r="D11" s="31"/>
      <c r="E11" s="101" t="s">
        <v>130</v>
      </c>
      <c r="F11" s="97"/>
      <c r="G11" s="32">
        <v>202</v>
      </c>
    </row>
    <row r="12" spans="1:4" ht="12.75">
      <c r="A12" s="33"/>
      <c r="B12" s="33"/>
      <c r="C12" s="33"/>
      <c r="D12" s="31"/>
    </row>
    <row r="13" spans="1:4" ht="12.75">
      <c r="A13" s="59" t="s">
        <v>28</v>
      </c>
      <c r="B13" s="97" t="str">
        <f>'2nd Rd Girls'!B7</f>
        <v>Holly Orgeman</v>
      </c>
      <c r="C13" s="97"/>
      <c r="D13" s="36">
        <v>204</v>
      </c>
    </row>
  </sheetData>
  <sheetProtection/>
  <mergeCells count="10">
    <mergeCell ref="B13:C13"/>
    <mergeCell ref="E8:F8"/>
    <mergeCell ref="A4:C4"/>
    <mergeCell ref="H8:J8"/>
    <mergeCell ref="B2:C2"/>
    <mergeCell ref="B6:C6"/>
    <mergeCell ref="E4:F4"/>
    <mergeCell ref="E11:F11"/>
    <mergeCell ref="B9:C9"/>
    <mergeCell ref="A11:C11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41"/>
  <sheetViews>
    <sheetView showGridLines="0" showZeros="0" zoomScalePageLayoutView="0" workbookViewId="0" topLeftCell="A1">
      <selection activeCell="D21" sqref="D21"/>
    </sheetView>
  </sheetViews>
  <sheetFormatPr defaultColWidth="9.140625" defaultRowHeight="12.75"/>
  <sheetData>
    <row r="2" spans="1:4" ht="12.75">
      <c r="A2" s="34" t="s">
        <v>26</v>
      </c>
      <c r="B2" s="97" t="str">
        <f>'2nd Rd Hdcp'!B4</f>
        <v>Aliyah Redmond</v>
      </c>
      <c r="C2" s="97"/>
      <c r="D2" s="34">
        <f>G18</f>
        <v>191</v>
      </c>
    </row>
    <row r="3" spans="1:4" ht="12.75">
      <c r="A3" s="35"/>
      <c r="B3" s="35"/>
      <c r="C3" s="35"/>
      <c r="D3" s="30"/>
    </row>
    <row r="4" spans="1:7" ht="12.75">
      <c r="A4" s="98" t="s">
        <v>245</v>
      </c>
      <c r="B4" s="98"/>
      <c r="C4" s="98"/>
      <c r="D4" s="31"/>
      <c r="E4" s="105" t="s">
        <v>163</v>
      </c>
      <c r="F4" s="97"/>
      <c r="G4" s="29">
        <f>G27</f>
        <v>169</v>
      </c>
    </row>
    <row r="5" spans="1:7" ht="12.75">
      <c r="A5" s="33"/>
      <c r="B5" s="33"/>
      <c r="C5" s="33"/>
      <c r="D5" s="31"/>
      <c r="G5" s="30"/>
    </row>
    <row r="6" spans="1:7" ht="12.75">
      <c r="A6" s="59" t="s">
        <v>27</v>
      </c>
      <c r="B6" s="97" t="str">
        <f>'2nd Rd Hdcp'!B7</f>
        <v>Marvin Gerth</v>
      </c>
      <c r="C6" s="97"/>
      <c r="D6" s="36">
        <f>G19</f>
        <v>208</v>
      </c>
      <c r="G6" s="31"/>
    </row>
    <row r="7" ht="12.75">
      <c r="G7" s="31"/>
    </row>
    <row r="8" spans="5:10" ht="12.75">
      <c r="E8" s="103" t="s">
        <v>243</v>
      </c>
      <c r="F8" s="89"/>
      <c r="G8" s="31"/>
      <c r="H8" s="99" t="s">
        <v>171</v>
      </c>
      <c r="I8" s="104"/>
      <c r="J8" s="104"/>
    </row>
    <row r="9" spans="1:11" ht="12.75">
      <c r="A9" s="59" t="s">
        <v>29</v>
      </c>
      <c r="B9" s="97" t="str">
        <f>'2nd Rd Hdcp'!B5</f>
        <v>Ryann Shira</v>
      </c>
      <c r="C9" s="97"/>
      <c r="D9" s="34">
        <f>G21</f>
        <v>204</v>
      </c>
      <c r="G9" s="31"/>
      <c r="J9" s="35"/>
      <c r="K9" s="33"/>
    </row>
    <row r="10" spans="1:11" ht="12.75">
      <c r="A10" s="35"/>
      <c r="B10" s="35"/>
      <c r="C10" s="35"/>
      <c r="D10" s="30"/>
      <c r="G10" s="31"/>
      <c r="I10" s="44" t="s">
        <v>55</v>
      </c>
      <c r="J10" s="33"/>
      <c r="K10" s="33"/>
    </row>
    <row r="11" spans="1:11" ht="12.75">
      <c r="A11" s="98" t="s">
        <v>244</v>
      </c>
      <c r="B11" s="98"/>
      <c r="C11" s="98"/>
      <c r="D11" s="31"/>
      <c r="E11" s="105" t="s">
        <v>171</v>
      </c>
      <c r="F11" s="97"/>
      <c r="G11" s="32">
        <f>G28</f>
        <v>171</v>
      </c>
      <c r="J11" s="33"/>
      <c r="K11" s="33"/>
    </row>
    <row r="12" spans="1:11" ht="12.75">
      <c r="A12" s="33"/>
      <c r="B12" s="33"/>
      <c r="C12" s="33"/>
      <c r="D12" s="31"/>
      <c r="J12" s="33"/>
      <c r="K12" s="33"/>
    </row>
    <row r="13" spans="1:11" ht="12.75">
      <c r="A13" s="59" t="s">
        <v>28</v>
      </c>
      <c r="B13" s="97" t="str">
        <f>'2nd Rd Hdcp'!B6</f>
        <v>Maxwell Petersen</v>
      </c>
      <c r="C13" s="97"/>
      <c r="D13" s="36">
        <f>G22</f>
        <v>174</v>
      </c>
      <c r="J13" s="33"/>
      <c r="K13" s="33"/>
    </row>
    <row r="14" spans="10:11" ht="12.75">
      <c r="J14" s="33"/>
      <c r="K14" s="33"/>
    </row>
    <row r="16" spans="1:10" ht="12.75">
      <c r="A16" s="106" t="s">
        <v>56</v>
      </c>
      <c r="B16" s="89"/>
      <c r="C16" s="89"/>
      <c r="D16" s="89"/>
      <c r="E16" s="89"/>
      <c r="F16" s="89"/>
      <c r="I16" s="106"/>
      <c r="J16" s="106"/>
    </row>
    <row r="18" spans="1:10" ht="12.75">
      <c r="A18" t="s">
        <v>26</v>
      </c>
      <c r="B18" s="89" t="str">
        <f>B2</f>
        <v>Aliyah Redmond</v>
      </c>
      <c r="C18" s="89"/>
      <c r="D18">
        <v>99</v>
      </c>
      <c r="E18">
        <v>92</v>
      </c>
      <c r="G18">
        <f>SUM(D18:F18)</f>
        <v>191</v>
      </c>
      <c r="I18" s="89"/>
      <c r="J18" s="89"/>
    </row>
    <row r="19" spans="1:10" ht="12.75">
      <c r="A19" s="58" t="s">
        <v>27</v>
      </c>
      <c r="B19" s="89" t="str">
        <f>B6</f>
        <v>Marvin Gerth</v>
      </c>
      <c r="C19" s="89"/>
      <c r="D19">
        <v>133</v>
      </c>
      <c r="E19">
        <v>75</v>
      </c>
      <c r="G19">
        <f aca="true" t="shared" si="0" ref="G19:G28">SUM(D19:F19)</f>
        <v>208</v>
      </c>
      <c r="I19" s="89"/>
      <c r="J19" s="89"/>
    </row>
    <row r="21" spans="1:10" ht="12.75">
      <c r="A21" s="58" t="s">
        <v>29</v>
      </c>
      <c r="B21" s="89" t="str">
        <f>B9</f>
        <v>Ryann Shira</v>
      </c>
      <c r="C21" s="89"/>
      <c r="D21">
        <v>115</v>
      </c>
      <c r="E21">
        <v>89</v>
      </c>
      <c r="G21">
        <f t="shared" si="0"/>
        <v>204</v>
      </c>
      <c r="I21" s="89"/>
      <c r="J21" s="89"/>
    </row>
    <row r="22" spans="1:10" ht="12.75">
      <c r="A22" s="58" t="s">
        <v>28</v>
      </c>
      <c r="B22" s="89" t="str">
        <f>B13</f>
        <v>Maxwell Petersen</v>
      </c>
      <c r="C22" s="89"/>
      <c r="D22">
        <v>148</v>
      </c>
      <c r="E22">
        <v>26</v>
      </c>
      <c r="G22">
        <f t="shared" si="0"/>
        <v>174</v>
      </c>
      <c r="I22" s="89"/>
      <c r="J22" s="89"/>
    </row>
    <row r="24" spans="2:10" ht="12.75">
      <c r="B24" s="89"/>
      <c r="C24" s="89"/>
      <c r="I24" s="107"/>
      <c r="J24" s="107"/>
    </row>
    <row r="25" spans="1:10" ht="12.75">
      <c r="A25" s="106" t="s">
        <v>30</v>
      </c>
      <c r="B25" s="89"/>
      <c r="C25" s="89"/>
      <c r="D25" s="89"/>
      <c r="E25" s="89"/>
      <c r="F25" s="89"/>
      <c r="I25" s="89"/>
      <c r="J25" s="89"/>
    </row>
    <row r="26" spans="9:10" ht="12.75">
      <c r="I26" s="89"/>
      <c r="J26" s="89"/>
    </row>
    <row r="27" spans="2:10" ht="12.75">
      <c r="B27" s="89" t="str">
        <f>E4</f>
        <v>Marvin Gerth</v>
      </c>
      <c r="C27" s="89"/>
      <c r="D27">
        <v>94</v>
      </c>
      <c r="E27">
        <v>75</v>
      </c>
      <c r="G27">
        <f t="shared" si="0"/>
        <v>169</v>
      </c>
      <c r="I27" s="89"/>
      <c r="J27" s="89"/>
    </row>
    <row r="28" spans="2:10" ht="12.75">
      <c r="B28" s="89" t="str">
        <f>E11</f>
        <v>Ryann Shira</v>
      </c>
      <c r="C28" s="89"/>
      <c r="D28">
        <v>82</v>
      </c>
      <c r="E28">
        <v>89</v>
      </c>
      <c r="G28">
        <f t="shared" si="0"/>
        <v>171</v>
      </c>
      <c r="I28" s="89"/>
      <c r="J28" s="89"/>
    </row>
    <row r="32" spans="9:10" ht="12.75">
      <c r="I32" s="89"/>
      <c r="J32" s="89"/>
    </row>
    <row r="33" spans="9:10" ht="12.75">
      <c r="I33" s="89"/>
      <c r="J33" s="89"/>
    </row>
    <row r="35" spans="9:10" ht="12.75">
      <c r="I35" s="89"/>
      <c r="J35" s="89"/>
    </row>
    <row r="36" spans="9:10" ht="12.75">
      <c r="I36" s="89"/>
      <c r="J36" s="89"/>
    </row>
    <row r="40" spans="9:10" ht="12.75">
      <c r="I40" s="89"/>
      <c r="J40" s="89"/>
    </row>
    <row r="41" spans="9:10" ht="12.75">
      <c r="I41" s="89"/>
      <c r="J41" s="89"/>
    </row>
  </sheetData>
  <sheetProtection/>
  <mergeCells count="35">
    <mergeCell ref="I40:J40"/>
    <mergeCell ref="I41:J41"/>
    <mergeCell ref="I35:J35"/>
    <mergeCell ref="I36:J36"/>
    <mergeCell ref="I32:J32"/>
    <mergeCell ref="I33:J33"/>
    <mergeCell ref="I16:J16"/>
    <mergeCell ref="I18:J18"/>
    <mergeCell ref="I28:J28"/>
    <mergeCell ref="I27:J27"/>
    <mergeCell ref="I21:J21"/>
    <mergeCell ref="I22:J22"/>
    <mergeCell ref="I26:J26"/>
    <mergeCell ref="I24:J24"/>
    <mergeCell ref="B27:C27"/>
    <mergeCell ref="B28:C28"/>
    <mergeCell ref="B21:C21"/>
    <mergeCell ref="B22:C22"/>
    <mergeCell ref="I25:J25"/>
    <mergeCell ref="I19:J19"/>
    <mergeCell ref="B13:C13"/>
    <mergeCell ref="A4:C4"/>
    <mergeCell ref="B18:C18"/>
    <mergeCell ref="B19:C19"/>
    <mergeCell ref="B24:C24"/>
    <mergeCell ref="A25:F25"/>
    <mergeCell ref="A16:F16"/>
    <mergeCell ref="H8:J8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showZeros="0" zoomScalePageLayoutView="0" workbookViewId="0" topLeftCell="A3">
      <selection activeCell="K4" sqref="K4:K15"/>
    </sheetView>
  </sheetViews>
  <sheetFormatPr defaultColWidth="9.140625" defaultRowHeight="12.75"/>
  <cols>
    <col min="1" max="1" width="5.57421875" style="1" bestFit="1" customWidth="1"/>
    <col min="2" max="3" width="27.140625" style="2" customWidth="1"/>
    <col min="4" max="4" width="6.57421875" style="2" bestFit="1" customWidth="1"/>
    <col min="5" max="10" width="9.57421875" style="2" bestFit="1" customWidth="1"/>
    <col min="11" max="11" width="11.140625" style="2" customWidth="1"/>
    <col min="12" max="12" width="11.140625" style="2" bestFit="1" customWidth="1"/>
    <col min="13" max="16384" width="9.140625" style="2" customWidth="1"/>
  </cols>
  <sheetData>
    <row r="1" spans="1:12" ht="15">
      <c r="A1" s="90" t="s">
        <v>11</v>
      </c>
      <c r="B1" s="89"/>
      <c r="C1" s="61"/>
      <c r="E1" s="91"/>
      <c r="F1" s="89"/>
      <c r="G1" s="89"/>
      <c r="H1" s="89"/>
      <c r="I1" s="89"/>
      <c r="J1" s="89"/>
      <c r="K1" s="92"/>
      <c r="L1" s="92"/>
    </row>
    <row r="2" ht="15.75" thickBot="1"/>
    <row r="3" spans="1:12" s="3" customFormat="1" ht="15">
      <c r="A3" s="4" t="s">
        <v>0</v>
      </c>
      <c r="B3" s="5" t="s">
        <v>1</v>
      </c>
      <c r="C3" s="5" t="s">
        <v>59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</row>
    <row r="4" spans="1:13" ht="15">
      <c r="A4" s="9">
        <v>1</v>
      </c>
      <c r="B4" s="7" t="s">
        <v>176</v>
      </c>
      <c r="C4" s="7" t="s">
        <v>177</v>
      </c>
      <c r="D4" s="8">
        <v>70</v>
      </c>
      <c r="E4" s="9">
        <v>218</v>
      </c>
      <c r="F4" s="9">
        <v>191</v>
      </c>
      <c r="G4" s="9">
        <v>183</v>
      </c>
      <c r="H4" s="9">
        <v>256</v>
      </c>
      <c r="I4" s="9">
        <v>202</v>
      </c>
      <c r="J4" s="9">
        <v>180</v>
      </c>
      <c r="K4" s="10">
        <f aca="true" t="shared" si="0" ref="K4:K50">SUM(E4:J4)</f>
        <v>1230</v>
      </c>
      <c r="L4" s="11">
        <f>AVERAGE(E4:J4)</f>
        <v>205</v>
      </c>
      <c r="M4" s="45"/>
    </row>
    <row r="5" spans="1:12" ht="15">
      <c r="A5" s="9">
        <v>2</v>
      </c>
      <c r="B5" s="7" t="s">
        <v>113</v>
      </c>
      <c r="C5" s="7" t="s">
        <v>76</v>
      </c>
      <c r="D5" s="8">
        <v>66</v>
      </c>
      <c r="E5" s="9">
        <v>225</v>
      </c>
      <c r="F5" s="9">
        <v>208</v>
      </c>
      <c r="G5" s="9">
        <v>178</v>
      </c>
      <c r="H5" s="9">
        <v>192</v>
      </c>
      <c r="I5" s="9">
        <v>172</v>
      </c>
      <c r="J5" s="9">
        <v>220</v>
      </c>
      <c r="K5" s="10">
        <f t="shared" si="0"/>
        <v>1195</v>
      </c>
      <c r="L5" s="11">
        <f aca="true" t="shared" si="1" ref="L5:L23">AVERAGE(E5:J5)</f>
        <v>199.16666666666666</v>
      </c>
    </row>
    <row r="6" spans="1:12" ht="15">
      <c r="A6" s="9">
        <v>3</v>
      </c>
      <c r="B6" s="7" t="s">
        <v>118</v>
      </c>
      <c r="C6" s="7" t="s">
        <v>76</v>
      </c>
      <c r="D6" s="8">
        <v>70</v>
      </c>
      <c r="E6" s="9">
        <v>210</v>
      </c>
      <c r="F6" s="9">
        <v>192</v>
      </c>
      <c r="G6" s="9">
        <v>194</v>
      </c>
      <c r="H6" s="9">
        <v>182</v>
      </c>
      <c r="I6" s="9">
        <v>159</v>
      </c>
      <c r="J6" s="9">
        <v>221</v>
      </c>
      <c r="K6" s="10">
        <f t="shared" si="0"/>
        <v>1158</v>
      </c>
      <c r="L6" s="11">
        <f t="shared" si="1"/>
        <v>193</v>
      </c>
    </row>
    <row r="7" spans="1:12" ht="15">
      <c r="A7" s="9">
        <v>4</v>
      </c>
      <c r="B7" s="7" t="s">
        <v>116</v>
      </c>
      <c r="C7" s="7" t="s">
        <v>82</v>
      </c>
      <c r="D7" s="8">
        <v>40</v>
      </c>
      <c r="E7" s="9">
        <v>203</v>
      </c>
      <c r="F7" s="9">
        <v>175</v>
      </c>
      <c r="G7" s="9">
        <v>188</v>
      </c>
      <c r="H7" s="9">
        <v>164</v>
      </c>
      <c r="I7" s="9">
        <v>168</v>
      </c>
      <c r="J7" s="9">
        <v>233</v>
      </c>
      <c r="K7" s="10">
        <f t="shared" si="0"/>
        <v>1131</v>
      </c>
      <c r="L7" s="11">
        <f t="shared" si="1"/>
        <v>188.5</v>
      </c>
    </row>
    <row r="8" spans="1:12" ht="15">
      <c r="A8" s="9">
        <v>5</v>
      </c>
      <c r="B8" s="7" t="s">
        <v>117</v>
      </c>
      <c r="C8" s="7" t="s">
        <v>83</v>
      </c>
      <c r="D8" s="8">
        <v>69</v>
      </c>
      <c r="E8" s="9">
        <v>155</v>
      </c>
      <c r="F8" s="9">
        <v>172</v>
      </c>
      <c r="G8" s="9">
        <v>215</v>
      </c>
      <c r="H8" s="9">
        <v>188</v>
      </c>
      <c r="I8" s="9">
        <v>202</v>
      </c>
      <c r="J8" s="9">
        <v>188</v>
      </c>
      <c r="K8" s="10">
        <f t="shared" si="0"/>
        <v>1120</v>
      </c>
      <c r="L8" s="11">
        <f t="shared" si="1"/>
        <v>186.66666666666666</v>
      </c>
    </row>
    <row r="9" spans="1:12" ht="15">
      <c r="A9" s="9">
        <v>6</v>
      </c>
      <c r="B9" s="7" t="s">
        <v>110</v>
      </c>
      <c r="C9" s="7" t="s">
        <v>78</v>
      </c>
      <c r="D9" s="8">
        <v>64</v>
      </c>
      <c r="E9" s="9">
        <v>203</v>
      </c>
      <c r="F9" s="9">
        <v>176</v>
      </c>
      <c r="G9" s="9">
        <v>214</v>
      </c>
      <c r="H9" s="9">
        <v>177</v>
      </c>
      <c r="I9" s="9">
        <v>162</v>
      </c>
      <c r="J9" s="9">
        <v>180</v>
      </c>
      <c r="K9" s="10">
        <f t="shared" si="0"/>
        <v>1112</v>
      </c>
      <c r="L9" s="11">
        <f t="shared" si="1"/>
        <v>185.33333333333334</v>
      </c>
    </row>
    <row r="10" spans="1:12" ht="15">
      <c r="A10" s="9">
        <v>7</v>
      </c>
      <c r="B10" s="7" t="s">
        <v>111</v>
      </c>
      <c r="C10" s="7" t="s">
        <v>79</v>
      </c>
      <c r="D10" s="8">
        <v>65</v>
      </c>
      <c r="E10" s="9">
        <v>176</v>
      </c>
      <c r="F10" s="9">
        <v>180</v>
      </c>
      <c r="G10" s="9">
        <v>171</v>
      </c>
      <c r="H10" s="9">
        <v>172</v>
      </c>
      <c r="I10" s="9">
        <v>205</v>
      </c>
      <c r="J10" s="9">
        <v>201</v>
      </c>
      <c r="K10" s="10">
        <f t="shared" si="0"/>
        <v>1105</v>
      </c>
      <c r="L10" s="11">
        <f t="shared" si="1"/>
        <v>184.16666666666666</v>
      </c>
    </row>
    <row r="11" spans="1:12" ht="15">
      <c r="A11" s="9">
        <v>8</v>
      </c>
      <c r="B11" s="7" t="s">
        <v>90</v>
      </c>
      <c r="C11" s="7" t="s">
        <v>63</v>
      </c>
      <c r="D11" s="8">
        <v>43</v>
      </c>
      <c r="E11" s="9">
        <v>189</v>
      </c>
      <c r="F11" s="9">
        <v>182</v>
      </c>
      <c r="G11" s="9">
        <v>188</v>
      </c>
      <c r="H11" s="9">
        <v>158</v>
      </c>
      <c r="I11" s="9">
        <v>175</v>
      </c>
      <c r="J11" s="9">
        <v>210</v>
      </c>
      <c r="K11" s="10">
        <f t="shared" si="0"/>
        <v>1102</v>
      </c>
      <c r="L11" s="11">
        <f t="shared" si="1"/>
        <v>183.66666666666666</v>
      </c>
    </row>
    <row r="12" spans="1:12" ht="15">
      <c r="A12" s="9">
        <v>9</v>
      </c>
      <c r="B12" s="7" t="s">
        <v>115</v>
      </c>
      <c r="C12" s="7" t="s">
        <v>81</v>
      </c>
      <c r="D12" s="8">
        <v>67</v>
      </c>
      <c r="E12" s="9">
        <v>183</v>
      </c>
      <c r="F12" s="9">
        <v>184</v>
      </c>
      <c r="G12" s="9">
        <v>223</v>
      </c>
      <c r="H12" s="9">
        <v>169</v>
      </c>
      <c r="I12" s="9">
        <v>162</v>
      </c>
      <c r="J12" s="9">
        <v>176</v>
      </c>
      <c r="K12" s="10">
        <f t="shared" si="0"/>
        <v>1097</v>
      </c>
      <c r="L12" s="11">
        <f t="shared" si="1"/>
        <v>182.83333333333334</v>
      </c>
    </row>
    <row r="13" spans="1:12" ht="15">
      <c r="A13" s="9">
        <v>10</v>
      </c>
      <c r="B13" s="7" t="s">
        <v>119</v>
      </c>
      <c r="C13" s="7" t="s">
        <v>84</v>
      </c>
      <c r="D13" s="8">
        <v>70</v>
      </c>
      <c r="E13" s="9">
        <v>173</v>
      </c>
      <c r="F13" s="9">
        <v>203</v>
      </c>
      <c r="G13" s="9">
        <v>167</v>
      </c>
      <c r="H13" s="9">
        <v>207</v>
      </c>
      <c r="I13" s="9">
        <v>167</v>
      </c>
      <c r="J13" s="9">
        <v>179</v>
      </c>
      <c r="K13" s="10">
        <f t="shared" si="0"/>
        <v>1096</v>
      </c>
      <c r="L13" s="11">
        <f t="shared" si="1"/>
        <v>182.66666666666666</v>
      </c>
    </row>
    <row r="14" spans="1:12" ht="15">
      <c r="A14" s="9">
        <v>11</v>
      </c>
      <c r="B14" s="7" t="s">
        <v>112</v>
      </c>
      <c r="C14" s="7" t="s">
        <v>80</v>
      </c>
      <c r="D14" s="8">
        <v>66</v>
      </c>
      <c r="E14" s="9">
        <v>155</v>
      </c>
      <c r="F14" s="9">
        <v>159</v>
      </c>
      <c r="G14" s="9">
        <v>208</v>
      </c>
      <c r="H14" s="9">
        <v>173</v>
      </c>
      <c r="I14" s="9">
        <v>201</v>
      </c>
      <c r="J14" s="9">
        <v>193</v>
      </c>
      <c r="K14" s="10">
        <f t="shared" si="0"/>
        <v>1089</v>
      </c>
      <c r="L14" s="11">
        <f t="shared" si="1"/>
        <v>181.5</v>
      </c>
    </row>
    <row r="15" spans="1:12" ht="15">
      <c r="A15" s="9">
        <v>12</v>
      </c>
      <c r="B15" s="7" t="s">
        <v>189</v>
      </c>
      <c r="C15" s="7" t="s">
        <v>68</v>
      </c>
      <c r="D15" s="8">
        <v>48</v>
      </c>
      <c r="E15" s="9">
        <v>152</v>
      </c>
      <c r="F15" s="9">
        <v>187</v>
      </c>
      <c r="G15" s="9">
        <v>184</v>
      </c>
      <c r="H15" s="9">
        <v>219</v>
      </c>
      <c r="I15" s="9">
        <v>172</v>
      </c>
      <c r="J15" s="9">
        <v>171</v>
      </c>
      <c r="K15" s="10">
        <f t="shared" si="0"/>
        <v>1085</v>
      </c>
      <c r="L15" s="11">
        <f t="shared" si="1"/>
        <v>180.83333333333334</v>
      </c>
    </row>
    <row r="16" spans="1:13" ht="15">
      <c r="A16" s="9">
        <v>13</v>
      </c>
      <c r="B16" s="7" t="s">
        <v>175</v>
      </c>
      <c r="C16" s="7" t="s">
        <v>143</v>
      </c>
      <c r="D16" s="8">
        <v>42</v>
      </c>
      <c r="E16" s="9">
        <v>161</v>
      </c>
      <c r="F16" s="9">
        <v>203</v>
      </c>
      <c r="G16" s="9">
        <v>159</v>
      </c>
      <c r="H16" s="9">
        <v>226</v>
      </c>
      <c r="I16" s="9">
        <v>168</v>
      </c>
      <c r="J16" s="9">
        <v>167</v>
      </c>
      <c r="K16" s="10">
        <f t="shared" si="0"/>
        <v>1084</v>
      </c>
      <c r="L16" s="11">
        <f t="shared" si="1"/>
        <v>180.66666666666666</v>
      </c>
      <c r="M16" s="45"/>
    </row>
    <row r="17" spans="1:12" ht="15">
      <c r="A17" s="9">
        <v>14</v>
      </c>
      <c r="B17" s="7" t="s">
        <v>106</v>
      </c>
      <c r="C17" s="7" t="s">
        <v>73</v>
      </c>
      <c r="D17" s="8">
        <v>61</v>
      </c>
      <c r="E17" s="9">
        <v>126</v>
      </c>
      <c r="F17" s="9">
        <v>145</v>
      </c>
      <c r="G17" s="9">
        <v>194</v>
      </c>
      <c r="H17" s="9">
        <v>225</v>
      </c>
      <c r="I17" s="9">
        <v>177</v>
      </c>
      <c r="J17" s="9">
        <v>215</v>
      </c>
      <c r="K17" s="10">
        <f t="shared" si="0"/>
        <v>1082</v>
      </c>
      <c r="L17" s="11">
        <f t="shared" si="1"/>
        <v>180.33333333333334</v>
      </c>
    </row>
    <row r="18" spans="1:12" ht="15">
      <c r="A18" s="9">
        <v>15</v>
      </c>
      <c r="B18" s="7" t="s">
        <v>109</v>
      </c>
      <c r="C18" s="7" t="s">
        <v>77</v>
      </c>
      <c r="D18" s="8">
        <v>63</v>
      </c>
      <c r="E18" s="9">
        <v>181</v>
      </c>
      <c r="F18" s="9">
        <v>149</v>
      </c>
      <c r="G18" s="9">
        <v>178</v>
      </c>
      <c r="H18" s="9">
        <v>186</v>
      </c>
      <c r="I18" s="9">
        <v>189</v>
      </c>
      <c r="J18" s="9">
        <v>197</v>
      </c>
      <c r="K18" s="10">
        <f t="shared" si="0"/>
        <v>1080</v>
      </c>
      <c r="L18" s="11">
        <f t="shared" si="1"/>
        <v>180</v>
      </c>
    </row>
    <row r="19" spans="1:12" ht="15">
      <c r="A19" s="9">
        <v>16</v>
      </c>
      <c r="B19" s="7" t="s">
        <v>93</v>
      </c>
      <c r="C19" s="7" t="s">
        <v>67</v>
      </c>
      <c r="D19" s="8">
        <v>49</v>
      </c>
      <c r="E19" s="9">
        <v>122</v>
      </c>
      <c r="F19" s="9">
        <v>187</v>
      </c>
      <c r="G19" s="9">
        <v>148</v>
      </c>
      <c r="H19" s="9">
        <v>169</v>
      </c>
      <c r="I19" s="9">
        <v>205</v>
      </c>
      <c r="J19" s="9">
        <v>210</v>
      </c>
      <c r="K19" s="10">
        <f t="shared" si="0"/>
        <v>1041</v>
      </c>
      <c r="L19" s="11">
        <f t="shared" si="1"/>
        <v>173.5</v>
      </c>
    </row>
    <row r="20" spans="1:12" ht="15">
      <c r="A20" s="9">
        <v>17</v>
      </c>
      <c r="B20" s="7" t="s">
        <v>98</v>
      </c>
      <c r="C20" s="7" t="s">
        <v>67</v>
      </c>
      <c r="D20" s="8">
        <v>55</v>
      </c>
      <c r="E20" s="9">
        <v>175</v>
      </c>
      <c r="F20" s="9">
        <v>146</v>
      </c>
      <c r="G20" s="9">
        <v>197</v>
      </c>
      <c r="H20" s="9">
        <v>204</v>
      </c>
      <c r="I20" s="9">
        <v>137</v>
      </c>
      <c r="J20" s="9">
        <v>175</v>
      </c>
      <c r="K20" s="10">
        <f t="shared" si="0"/>
        <v>1034</v>
      </c>
      <c r="L20" s="11">
        <f t="shared" si="1"/>
        <v>172.33333333333334</v>
      </c>
    </row>
    <row r="21" spans="1:12" ht="15">
      <c r="A21" s="9">
        <v>18</v>
      </c>
      <c r="B21" s="7" t="s">
        <v>187</v>
      </c>
      <c r="C21" s="7" t="s">
        <v>188</v>
      </c>
      <c r="D21" s="8">
        <v>46</v>
      </c>
      <c r="E21" s="9">
        <v>136</v>
      </c>
      <c r="F21" s="9">
        <v>158</v>
      </c>
      <c r="G21" s="9">
        <v>166</v>
      </c>
      <c r="H21" s="9">
        <v>158</v>
      </c>
      <c r="I21" s="9">
        <v>160</v>
      </c>
      <c r="J21" s="9">
        <v>255</v>
      </c>
      <c r="K21" s="10">
        <f t="shared" si="0"/>
        <v>1033</v>
      </c>
      <c r="L21" s="11">
        <f t="shared" si="1"/>
        <v>172.16666666666666</v>
      </c>
    </row>
    <row r="22" spans="1:12" ht="15">
      <c r="A22" s="9">
        <v>19</v>
      </c>
      <c r="B22" s="7" t="s">
        <v>178</v>
      </c>
      <c r="C22" s="7" t="s">
        <v>179</v>
      </c>
      <c r="D22" s="8">
        <v>39</v>
      </c>
      <c r="E22" s="9">
        <v>166</v>
      </c>
      <c r="F22" s="9">
        <v>187</v>
      </c>
      <c r="G22" s="9">
        <v>157</v>
      </c>
      <c r="H22" s="9">
        <v>153</v>
      </c>
      <c r="I22" s="9">
        <v>187</v>
      </c>
      <c r="J22" s="9">
        <v>182</v>
      </c>
      <c r="K22" s="10">
        <f t="shared" si="0"/>
        <v>1032</v>
      </c>
      <c r="L22" s="11">
        <f t="shared" si="1"/>
        <v>172</v>
      </c>
    </row>
    <row r="23" spans="1:12" ht="15">
      <c r="A23" s="9">
        <v>20</v>
      </c>
      <c r="B23" s="7" t="s">
        <v>88</v>
      </c>
      <c r="C23" s="7" t="s">
        <v>64</v>
      </c>
      <c r="D23" s="8">
        <v>43</v>
      </c>
      <c r="E23" s="9">
        <v>171</v>
      </c>
      <c r="F23" s="9">
        <v>172</v>
      </c>
      <c r="G23" s="9">
        <v>168</v>
      </c>
      <c r="H23" s="9">
        <v>188</v>
      </c>
      <c r="I23" s="9">
        <v>143</v>
      </c>
      <c r="J23" s="9">
        <v>189</v>
      </c>
      <c r="K23" s="10">
        <f t="shared" si="0"/>
        <v>1031</v>
      </c>
      <c r="L23" s="11">
        <f t="shared" si="1"/>
        <v>171.83333333333334</v>
      </c>
    </row>
    <row r="24" spans="1:12" ht="15">
      <c r="A24" s="9">
        <v>21</v>
      </c>
      <c r="B24" s="7" t="s">
        <v>104</v>
      </c>
      <c r="C24" s="7" t="s">
        <v>73</v>
      </c>
      <c r="D24" s="8">
        <v>60</v>
      </c>
      <c r="E24" s="9">
        <v>180</v>
      </c>
      <c r="F24" s="9">
        <v>184</v>
      </c>
      <c r="G24" s="9">
        <v>186</v>
      </c>
      <c r="H24" s="9">
        <v>148</v>
      </c>
      <c r="I24" s="9">
        <v>154</v>
      </c>
      <c r="J24" s="9">
        <v>178</v>
      </c>
      <c r="K24" s="10">
        <f t="shared" si="0"/>
        <v>1030</v>
      </c>
      <c r="L24" s="11">
        <f>AVERAGE(E24:J24)</f>
        <v>171.66666666666666</v>
      </c>
    </row>
    <row r="25" spans="1:12" ht="15">
      <c r="A25" s="9">
        <v>22</v>
      </c>
      <c r="B25" s="7" t="s">
        <v>105</v>
      </c>
      <c r="C25" s="7" t="s">
        <v>74</v>
      </c>
      <c r="D25" s="8">
        <v>60</v>
      </c>
      <c r="E25" s="9">
        <v>137</v>
      </c>
      <c r="F25" s="9">
        <v>151</v>
      </c>
      <c r="G25" s="9">
        <v>184</v>
      </c>
      <c r="H25" s="9">
        <v>167</v>
      </c>
      <c r="I25" s="9">
        <v>200</v>
      </c>
      <c r="J25" s="9">
        <v>190</v>
      </c>
      <c r="K25" s="10">
        <f t="shared" si="0"/>
        <v>1029</v>
      </c>
      <c r="L25" s="11">
        <f>AVERAGE(E25:J25)</f>
        <v>171.5</v>
      </c>
    </row>
    <row r="26" spans="1:12" ht="15">
      <c r="A26" s="9">
        <v>23</v>
      </c>
      <c r="B26" s="7" t="s">
        <v>99</v>
      </c>
      <c r="C26" s="7" t="s">
        <v>69</v>
      </c>
      <c r="D26" s="8">
        <v>56</v>
      </c>
      <c r="E26" s="9">
        <v>183</v>
      </c>
      <c r="F26" s="9">
        <v>111</v>
      </c>
      <c r="G26" s="9">
        <v>164</v>
      </c>
      <c r="H26" s="9">
        <v>191</v>
      </c>
      <c r="I26" s="9">
        <v>201</v>
      </c>
      <c r="J26" s="9">
        <v>176</v>
      </c>
      <c r="K26" s="10">
        <f t="shared" si="0"/>
        <v>1026</v>
      </c>
      <c r="L26" s="11">
        <f aca="true" t="shared" si="2" ref="L26:L41">AVERAGE(E26:J26)</f>
        <v>171</v>
      </c>
    </row>
    <row r="27" spans="1:12" ht="15">
      <c r="A27" s="9">
        <v>24</v>
      </c>
      <c r="B27" s="7" t="s">
        <v>85</v>
      </c>
      <c r="C27" s="7" t="s">
        <v>63</v>
      </c>
      <c r="D27" s="8">
        <v>41</v>
      </c>
      <c r="E27" s="9">
        <v>116</v>
      </c>
      <c r="F27" s="9">
        <v>200</v>
      </c>
      <c r="G27" s="9">
        <v>135</v>
      </c>
      <c r="H27" s="9">
        <v>220</v>
      </c>
      <c r="I27" s="9">
        <v>191</v>
      </c>
      <c r="J27" s="9">
        <v>163</v>
      </c>
      <c r="K27" s="10">
        <f t="shared" si="0"/>
        <v>1025</v>
      </c>
      <c r="L27" s="11">
        <f t="shared" si="2"/>
        <v>170.83333333333334</v>
      </c>
    </row>
    <row r="28" spans="1:12" ht="15">
      <c r="A28" s="9">
        <v>25</v>
      </c>
      <c r="B28" s="7" t="s">
        <v>95</v>
      </c>
      <c r="C28" s="7" t="s">
        <v>69</v>
      </c>
      <c r="D28" s="8">
        <v>53</v>
      </c>
      <c r="E28" s="9">
        <v>140</v>
      </c>
      <c r="F28" s="9">
        <v>179</v>
      </c>
      <c r="G28" s="9">
        <v>209</v>
      </c>
      <c r="H28" s="9">
        <v>152</v>
      </c>
      <c r="I28" s="9">
        <v>166</v>
      </c>
      <c r="J28" s="9">
        <v>177</v>
      </c>
      <c r="K28" s="10">
        <f t="shared" si="0"/>
        <v>1023</v>
      </c>
      <c r="L28" s="11">
        <f t="shared" si="2"/>
        <v>170.5</v>
      </c>
    </row>
    <row r="29" spans="1:12" ht="15">
      <c r="A29" s="9">
        <v>26</v>
      </c>
      <c r="B29" s="7" t="s">
        <v>101</v>
      </c>
      <c r="C29" s="7" t="s">
        <v>69</v>
      </c>
      <c r="D29" s="8">
        <v>57</v>
      </c>
      <c r="E29" s="9">
        <v>182</v>
      </c>
      <c r="F29" s="9">
        <v>170</v>
      </c>
      <c r="G29" s="9">
        <v>156</v>
      </c>
      <c r="H29" s="9">
        <v>158</v>
      </c>
      <c r="I29" s="9">
        <v>168</v>
      </c>
      <c r="J29" s="9">
        <v>180</v>
      </c>
      <c r="K29" s="10">
        <f t="shared" si="0"/>
        <v>1014</v>
      </c>
      <c r="L29" s="11">
        <f t="shared" si="2"/>
        <v>169</v>
      </c>
    </row>
    <row r="30" spans="1:12" ht="15">
      <c r="A30" s="9">
        <v>27</v>
      </c>
      <c r="B30" s="7" t="s">
        <v>108</v>
      </c>
      <c r="C30" s="7" t="s">
        <v>76</v>
      </c>
      <c r="D30" s="8">
        <v>63</v>
      </c>
      <c r="E30" s="9">
        <v>159</v>
      </c>
      <c r="F30" s="9">
        <v>142</v>
      </c>
      <c r="G30" s="9">
        <v>141</v>
      </c>
      <c r="H30" s="9">
        <v>184</v>
      </c>
      <c r="I30" s="9">
        <v>208</v>
      </c>
      <c r="J30" s="9">
        <v>178</v>
      </c>
      <c r="K30" s="10">
        <f t="shared" si="0"/>
        <v>1012</v>
      </c>
      <c r="L30" s="11">
        <f t="shared" si="2"/>
        <v>168.66666666666666</v>
      </c>
    </row>
    <row r="31" spans="1:12" ht="15">
      <c r="A31" s="9">
        <v>28</v>
      </c>
      <c r="B31" s="7" t="s">
        <v>92</v>
      </c>
      <c r="C31" s="7" t="s">
        <v>67</v>
      </c>
      <c r="D31" s="8">
        <v>48</v>
      </c>
      <c r="E31" s="9">
        <v>158</v>
      </c>
      <c r="F31" s="9">
        <v>140</v>
      </c>
      <c r="G31" s="9">
        <v>167</v>
      </c>
      <c r="H31" s="9">
        <v>193</v>
      </c>
      <c r="I31" s="9">
        <v>191</v>
      </c>
      <c r="J31" s="9">
        <v>154</v>
      </c>
      <c r="K31" s="10">
        <f t="shared" si="0"/>
        <v>1003</v>
      </c>
      <c r="L31" s="11">
        <f t="shared" si="2"/>
        <v>167.16666666666666</v>
      </c>
    </row>
    <row r="32" spans="1:12" ht="15">
      <c r="A32" s="9">
        <v>29</v>
      </c>
      <c r="B32" s="7" t="s">
        <v>107</v>
      </c>
      <c r="C32" s="7" t="s">
        <v>75</v>
      </c>
      <c r="D32" s="8">
        <v>61</v>
      </c>
      <c r="E32" s="9">
        <v>142</v>
      </c>
      <c r="F32" s="9">
        <v>182</v>
      </c>
      <c r="G32" s="9">
        <v>132</v>
      </c>
      <c r="H32" s="9">
        <v>151</v>
      </c>
      <c r="I32" s="9">
        <v>194</v>
      </c>
      <c r="J32" s="9">
        <v>197</v>
      </c>
      <c r="K32" s="10">
        <f t="shared" si="0"/>
        <v>998</v>
      </c>
      <c r="L32" s="11">
        <f t="shared" si="2"/>
        <v>166.33333333333334</v>
      </c>
    </row>
    <row r="33" spans="1:12" ht="15">
      <c r="A33" s="9">
        <v>30</v>
      </c>
      <c r="B33" s="7" t="s">
        <v>114</v>
      </c>
      <c r="C33" s="7" t="s">
        <v>76</v>
      </c>
      <c r="D33" s="8">
        <v>67</v>
      </c>
      <c r="E33" s="9">
        <v>165</v>
      </c>
      <c r="F33" s="9">
        <v>163</v>
      </c>
      <c r="G33" s="9">
        <v>165</v>
      </c>
      <c r="H33" s="9">
        <v>143</v>
      </c>
      <c r="I33" s="9">
        <v>156</v>
      </c>
      <c r="J33" s="9">
        <v>192</v>
      </c>
      <c r="K33" s="10">
        <f t="shared" si="0"/>
        <v>984</v>
      </c>
      <c r="L33" s="11">
        <f t="shared" si="2"/>
        <v>164</v>
      </c>
    </row>
    <row r="34" spans="1:12" ht="15">
      <c r="A34" s="9">
        <v>31</v>
      </c>
      <c r="B34" s="7" t="s">
        <v>180</v>
      </c>
      <c r="C34" s="7" t="s">
        <v>181</v>
      </c>
      <c r="D34" s="8">
        <v>54</v>
      </c>
      <c r="E34" s="9">
        <v>168</v>
      </c>
      <c r="F34" s="9">
        <v>177</v>
      </c>
      <c r="G34" s="9">
        <v>158</v>
      </c>
      <c r="H34" s="9">
        <v>162</v>
      </c>
      <c r="I34" s="9">
        <v>143</v>
      </c>
      <c r="J34" s="9">
        <v>172</v>
      </c>
      <c r="K34" s="10">
        <f t="shared" si="0"/>
        <v>980</v>
      </c>
      <c r="L34" s="11">
        <f t="shared" si="2"/>
        <v>163.33333333333334</v>
      </c>
    </row>
    <row r="35" spans="1:12" ht="15">
      <c r="A35" s="9">
        <v>32</v>
      </c>
      <c r="B35" s="7" t="s">
        <v>192</v>
      </c>
      <c r="C35" s="7" t="s">
        <v>193</v>
      </c>
      <c r="D35" s="8">
        <v>68</v>
      </c>
      <c r="E35" s="9">
        <v>188</v>
      </c>
      <c r="F35" s="9">
        <v>154</v>
      </c>
      <c r="G35" s="9">
        <v>164</v>
      </c>
      <c r="H35" s="9">
        <v>159</v>
      </c>
      <c r="I35" s="9">
        <v>163</v>
      </c>
      <c r="J35" s="9">
        <v>150</v>
      </c>
      <c r="K35" s="10">
        <f t="shared" si="0"/>
        <v>978</v>
      </c>
      <c r="L35" s="11">
        <f t="shared" si="2"/>
        <v>163</v>
      </c>
    </row>
    <row r="36" spans="1:12" ht="15">
      <c r="A36" s="9">
        <v>33</v>
      </c>
      <c r="B36" s="7" t="s">
        <v>195</v>
      </c>
      <c r="C36" s="7" t="s">
        <v>124</v>
      </c>
      <c r="D36" s="8">
        <v>53</v>
      </c>
      <c r="E36" s="9">
        <v>216</v>
      </c>
      <c r="F36" s="9">
        <v>133</v>
      </c>
      <c r="G36" s="9">
        <v>158</v>
      </c>
      <c r="H36" s="9">
        <v>198</v>
      </c>
      <c r="I36" s="9">
        <v>158</v>
      </c>
      <c r="J36" s="9">
        <v>114</v>
      </c>
      <c r="K36" s="10">
        <f t="shared" si="0"/>
        <v>977</v>
      </c>
      <c r="L36" s="11">
        <f t="shared" si="2"/>
        <v>162.83333333333334</v>
      </c>
    </row>
    <row r="37" spans="1:12" ht="15">
      <c r="A37" s="9">
        <v>34</v>
      </c>
      <c r="B37" s="7" t="s">
        <v>97</v>
      </c>
      <c r="C37" s="7" t="s">
        <v>70</v>
      </c>
      <c r="D37" s="8">
        <v>55</v>
      </c>
      <c r="E37" s="9">
        <v>173</v>
      </c>
      <c r="F37" s="9">
        <v>173</v>
      </c>
      <c r="G37" s="9">
        <v>165</v>
      </c>
      <c r="H37" s="9">
        <v>162</v>
      </c>
      <c r="I37" s="9">
        <v>127</v>
      </c>
      <c r="J37" s="9">
        <v>159</v>
      </c>
      <c r="K37" s="10">
        <f t="shared" si="0"/>
        <v>959</v>
      </c>
      <c r="L37" s="11">
        <f t="shared" si="2"/>
        <v>159.83333333333334</v>
      </c>
    </row>
    <row r="38" spans="1:12" ht="15">
      <c r="A38" s="9">
        <v>35</v>
      </c>
      <c r="B38" s="7" t="s">
        <v>86</v>
      </c>
      <c r="C38" s="7" t="s">
        <v>64</v>
      </c>
      <c r="D38" s="8">
        <v>42</v>
      </c>
      <c r="E38" s="9">
        <v>177</v>
      </c>
      <c r="F38" s="9">
        <v>145</v>
      </c>
      <c r="G38" s="9">
        <v>222</v>
      </c>
      <c r="H38" s="9">
        <v>130</v>
      </c>
      <c r="I38" s="9">
        <v>156</v>
      </c>
      <c r="J38" s="9">
        <v>128</v>
      </c>
      <c r="K38" s="10">
        <f t="shared" si="0"/>
        <v>958</v>
      </c>
      <c r="L38" s="11">
        <f t="shared" si="2"/>
        <v>159.66666666666666</v>
      </c>
    </row>
    <row r="39" spans="1:12" ht="15">
      <c r="A39" s="9">
        <v>36</v>
      </c>
      <c r="B39" s="7" t="s">
        <v>94</v>
      </c>
      <c r="C39" s="7" t="s">
        <v>68</v>
      </c>
      <c r="D39" s="8">
        <v>50</v>
      </c>
      <c r="E39" s="9">
        <v>170</v>
      </c>
      <c r="F39" s="9">
        <v>165</v>
      </c>
      <c r="G39" s="9">
        <v>170</v>
      </c>
      <c r="H39" s="9">
        <v>164</v>
      </c>
      <c r="I39" s="9">
        <v>143</v>
      </c>
      <c r="J39" s="9">
        <v>124</v>
      </c>
      <c r="K39" s="10">
        <f t="shared" si="0"/>
        <v>936</v>
      </c>
      <c r="L39" s="11">
        <f t="shared" si="2"/>
        <v>156</v>
      </c>
    </row>
    <row r="40" spans="1:12" ht="15">
      <c r="A40" s="9">
        <v>37</v>
      </c>
      <c r="B40" s="7" t="s">
        <v>102</v>
      </c>
      <c r="C40" s="7" t="s">
        <v>67</v>
      </c>
      <c r="D40" s="8">
        <v>58</v>
      </c>
      <c r="E40" s="9">
        <v>154</v>
      </c>
      <c r="F40" s="9">
        <v>174</v>
      </c>
      <c r="G40" s="9">
        <v>178</v>
      </c>
      <c r="H40" s="9">
        <v>159</v>
      </c>
      <c r="I40" s="9">
        <v>121</v>
      </c>
      <c r="J40" s="9">
        <v>148</v>
      </c>
      <c r="K40" s="10">
        <f t="shared" si="0"/>
        <v>934</v>
      </c>
      <c r="L40" s="11">
        <f t="shared" si="2"/>
        <v>155.66666666666666</v>
      </c>
    </row>
    <row r="41" spans="1:12" ht="15">
      <c r="A41" s="9">
        <v>38</v>
      </c>
      <c r="B41" s="7" t="s">
        <v>185</v>
      </c>
      <c r="C41" s="7" t="s">
        <v>186</v>
      </c>
      <c r="D41" s="8">
        <v>44</v>
      </c>
      <c r="E41" s="9">
        <v>131</v>
      </c>
      <c r="F41" s="9">
        <v>173</v>
      </c>
      <c r="G41" s="9">
        <v>156</v>
      </c>
      <c r="H41" s="9">
        <v>167</v>
      </c>
      <c r="I41" s="9">
        <v>145</v>
      </c>
      <c r="J41" s="9">
        <v>161</v>
      </c>
      <c r="K41" s="10">
        <f t="shared" si="0"/>
        <v>933</v>
      </c>
      <c r="L41" s="11">
        <f t="shared" si="2"/>
        <v>155.5</v>
      </c>
    </row>
    <row r="42" spans="1:12" ht="15">
      <c r="A42" s="9">
        <v>39</v>
      </c>
      <c r="B42" s="7" t="s">
        <v>96</v>
      </c>
      <c r="C42" s="7" t="s">
        <v>67</v>
      </c>
      <c r="D42" s="8">
        <v>54</v>
      </c>
      <c r="E42" s="9">
        <v>200</v>
      </c>
      <c r="F42" s="9">
        <v>132</v>
      </c>
      <c r="G42" s="9">
        <v>148</v>
      </c>
      <c r="H42" s="9">
        <v>156</v>
      </c>
      <c r="I42" s="9">
        <v>138</v>
      </c>
      <c r="J42" s="9">
        <v>159</v>
      </c>
      <c r="K42" s="10">
        <f t="shared" si="0"/>
        <v>933</v>
      </c>
      <c r="L42" s="11">
        <f aca="true" t="shared" si="3" ref="L42:L48">AVERAGE(E42:J42)</f>
        <v>155.5</v>
      </c>
    </row>
    <row r="43" spans="1:12" ht="15">
      <c r="A43" s="9">
        <v>40</v>
      </c>
      <c r="B43" s="7" t="s">
        <v>190</v>
      </c>
      <c r="C43" s="7" t="s">
        <v>191</v>
      </c>
      <c r="D43" s="8">
        <v>50</v>
      </c>
      <c r="E43" s="9">
        <v>172</v>
      </c>
      <c r="F43" s="9">
        <v>145</v>
      </c>
      <c r="G43" s="9">
        <v>151</v>
      </c>
      <c r="H43" s="9">
        <v>167</v>
      </c>
      <c r="I43" s="9">
        <v>148</v>
      </c>
      <c r="J43" s="9">
        <v>148</v>
      </c>
      <c r="K43" s="10">
        <f t="shared" si="0"/>
        <v>931</v>
      </c>
      <c r="L43" s="11">
        <f t="shared" si="3"/>
        <v>155.16666666666666</v>
      </c>
    </row>
    <row r="44" spans="1:12" ht="15">
      <c r="A44" s="9">
        <v>41</v>
      </c>
      <c r="B44" s="7" t="s">
        <v>184</v>
      </c>
      <c r="C44" s="7" t="s">
        <v>135</v>
      </c>
      <c r="D44" s="8">
        <v>43</v>
      </c>
      <c r="E44" s="9">
        <v>165</v>
      </c>
      <c r="F44" s="9">
        <v>145</v>
      </c>
      <c r="G44" s="9">
        <v>190</v>
      </c>
      <c r="H44" s="9">
        <v>124</v>
      </c>
      <c r="I44" s="9">
        <v>134</v>
      </c>
      <c r="J44" s="9">
        <v>170</v>
      </c>
      <c r="K44" s="10">
        <f t="shared" si="0"/>
        <v>928</v>
      </c>
      <c r="L44" s="11">
        <f t="shared" si="3"/>
        <v>154.66666666666666</v>
      </c>
    </row>
    <row r="45" spans="1:12" ht="15">
      <c r="A45" s="9">
        <v>42</v>
      </c>
      <c r="B45" s="7" t="s">
        <v>103</v>
      </c>
      <c r="C45" s="7" t="s">
        <v>72</v>
      </c>
      <c r="D45" s="8">
        <v>59</v>
      </c>
      <c r="E45" s="9">
        <v>131</v>
      </c>
      <c r="F45" s="9">
        <v>143</v>
      </c>
      <c r="G45" s="9">
        <v>151</v>
      </c>
      <c r="H45" s="9">
        <v>158</v>
      </c>
      <c r="I45" s="9">
        <v>149</v>
      </c>
      <c r="J45" s="9">
        <v>174</v>
      </c>
      <c r="K45" s="10">
        <f t="shared" si="0"/>
        <v>906</v>
      </c>
      <c r="L45" s="11">
        <f t="shared" si="3"/>
        <v>151</v>
      </c>
    </row>
    <row r="46" spans="1:12" ht="15">
      <c r="A46" s="9">
        <v>43</v>
      </c>
      <c r="B46" s="7" t="s">
        <v>100</v>
      </c>
      <c r="C46" s="7" t="s">
        <v>71</v>
      </c>
      <c r="D46" s="8">
        <v>57</v>
      </c>
      <c r="E46" s="9">
        <v>137</v>
      </c>
      <c r="F46" s="9">
        <v>146</v>
      </c>
      <c r="G46" s="9">
        <v>174</v>
      </c>
      <c r="H46" s="9">
        <v>155</v>
      </c>
      <c r="I46" s="9">
        <v>124</v>
      </c>
      <c r="J46" s="9">
        <v>146</v>
      </c>
      <c r="K46" s="10">
        <f t="shared" si="0"/>
        <v>882</v>
      </c>
      <c r="L46" s="11">
        <f t="shared" si="3"/>
        <v>147</v>
      </c>
    </row>
    <row r="47" spans="1:12" ht="15">
      <c r="A47" s="9">
        <v>44</v>
      </c>
      <c r="B47" s="7" t="s">
        <v>89</v>
      </c>
      <c r="C47" s="7" t="s">
        <v>66</v>
      </c>
      <c r="D47" s="8">
        <v>40</v>
      </c>
      <c r="E47" s="9">
        <v>155</v>
      </c>
      <c r="F47" s="9">
        <v>160</v>
      </c>
      <c r="G47" s="9">
        <v>138</v>
      </c>
      <c r="H47" s="9">
        <v>148</v>
      </c>
      <c r="I47" s="9">
        <v>142</v>
      </c>
      <c r="J47" s="9">
        <v>120</v>
      </c>
      <c r="K47" s="10">
        <f t="shared" si="0"/>
        <v>863</v>
      </c>
      <c r="L47" s="11">
        <f t="shared" si="3"/>
        <v>143.83333333333334</v>
      </c>
    </row>
    <row r="48" spans="1:12" ht="15">
      <c r="A48" s="9">
        <v>45</v>
      </c>
      <c r="B48" s="7" t="s">
        <v>91</v>
      </c>
      <c r="C48" s="7" t="s">
        <v>64</v>
      </c>
      <c r="D48" s="8">
        <v>39</v>
      </c>
      <c r="E48" s="9">
        <v>157</v>
      </c>
      <c r="F48" s="9">
        <v>170</v>
      </c>
      <c r="G48" s="9">
        <v>142</v>
      </c>
      <c r="H48" s="9">
        <v>136</v>
      </c>
      <c r="I48" s="9">
        <v>121</v>
      </c>
      <c r="J48" s="9">
        <v>133</v>
      </c>
      <c r="K48" s="10">
        <f t="shared" si="0"/>
        <v>859</v>
      </c>
      <c r="L48" s="11">
        <f t="shared" si="3"/>
        <v>143.16666666666666</v>
      </c>
    </row>
    <row r="49" spans="1:12" ht="15">
      <c r="A49" s="9">
        <v>46</v>
      </c>
      <c r="B49" s="7" t="s">
        <v>182</v>
      </c>
      <c r="C49" s="7" t="s">
        <v>183</v>
      </c>
      <c r="D49" s="8">
        <v>41</v>
      </c>
      <c r="E49" s="9">
        <v>177</v>
      </c>
      <c r="F49" s="9">
        <v>122</v>
      </c>
      <c r="G49" s="9">
        <v>115</v>
      </c>
      <c r="H49" s="9">
        <v>136</v>
      </c>
      <c r="I49" s="9">
        <v>172</v>
      </c>
      <c r="J49" s="9">
        <v>111</v>
      </c>
      <c r="K49" s="10">
        <f t="shared" si="0"/>
        <v>833</v>
      </c>
      <c r="L49" s="11">
        <f>AVERAGE(E49:J49)</f>
        <v>138.83333333333334</v>
      </c>
    </row>
    <row r="50" spans="1:12" ht="15">
      <c r="A50" s="9">
        <v>47</v>
      </c>
      <c r="B50" s="7" t="s">
        <v>87</v>
      </c>
      <c r="C50" s="7" t="s">
        <v>65</v>
      </c>
      <c r="D50" s="8">
        <v>45</v>
      </c>
      <c r="E50" s="77" t="s">
        <v>212</v>
      </c>
      <c r="F50" s="9">
        <v>107</v>
      </c>
      <c r="G50" s="9">
        <v>132</v>
      </c>
      <c r="H50" s="9">
        <v>107</v>
      </c>
      <c r="I50" s="9">
        <v>181</v>
      </c>
      <c r="J50" s="9">
        <v>160</v>
      </c>
      <c r="K50" s="10">
        <f t="shared" si="0"/>
        <v>687</v>
      </c>
      <c r="L50" s="11">
        <f>AVERAGE(E50:J50)</f>
        <v>137.4</v>
      </c>
    </row>
  </sheetData>
  <sheetProtection/>
  <mergeCells count="3">
    <mergeCell ref="A1:B1"/>
    <mergeCell ref="E1:J1"/>
    <mergeCell ref="K1:L1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K7" sqref="K4:K7"/>
    </sheetView>
  </sheetViews>
  <sheetFormatPr defaultColWidth="9.140625" defaultRowHeight="12.75"/>
  <cols>
    <col min="1" max="1" width="5.57421875" style="1" bestFit="1" customWidth="1"/>
    <col min="2" max="3" width="27.140625" style="2" customWidth="1"/>
    <col min="4" max="4" width="6.57421875" style="2" bestFit="1" customWidth="1"/>
    <col min="5" max="10" width="9.57421875" style="2" bestFit="1" customWidth="1"/>
    <col min="11" max="11" width="11.140625" style="2" customWidth="1"/>
    <col min="12" max="12" width="11.140625" style="2" bestFit="1" customWidth="1"/>
    <col min="13" max="13" width="11.57421875" style="1" bestFit="1" customWidth="1"/>
    <col min="14" max="16384" width="9.140625" style="2" customWidth="1"/>
  </cols>
  <sheetData>
    <row r="1" spans="1:12" ht="15">
      <c r="A1" s="90" t="s">
        <v>12</v>
      </c>
      <c r="B1" s="89"/>
      <c r="C1" s="61"/>
      <c r="E1" s="91"/>
      <c r="F1" s="89"/>
      <c r="G1" s="89"/>
      <c r="H1" s="89"/>
      <c r="I1" s="89"/>
      <c r="J1" s="89"/>
      <c r="K1" s="92"/>
      <c r="L1" s="92"/>
    </row>
    <row r="2" ht="15.75" thickBot="1"/>
    <row r="3" spans="1:13" s="3" customFormat="1" ht="15">
      <c r="A3" s="4" t="s">
        <v>0</v>
      </c>
      <c r="B3" s="5" t="s">
        <v>1</v>
      </c>
      <c r="C3" s="5" t="s">
        <v>59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46" t="s">
        <v>44</v>
      </c>
    </row>
    <row r="4" spans="1:14" ht="15">
      <c r="A4" s="6">
        <v>1</v>
      </c>
      <c r="B4" s="7" t="s">
        <v>130</v>
      </c>
      <c r="C4" s="7" t="s">
        <v>123</v>
      </c>
      <c r="D4" s="12">
        <v>65</v>
      </c>
      <c r="E4" s="9">
        <v>169</v>
      </c>
      <c r="F4" s="9">
        <v>155</v>
      </c>
      <c r="G4" s="9">
        <v>231</v>
      </c>
      <c r="H4" s="9">
        <v>202</v>
      </c>
      <c r="I4" s="9">
        <v>148</v>
      </c>
      <c r="J4" s="9">
        <v>145</v>
      </c>
      <c r="K4" s="10">
        <f aca="true" t="shared" si="0" ref="K4:K14">SUM(E4:J4)</f>
        <v>1050</v>
      </c>
      <c r="L4" s="11">
        <f aca="true" t="shared" si="1" ref="L4:L11">AVERAGE(E4:J4)</f>
        <v>175</v>
      </c>
      <c r="M4" s="9">
        <f aca="true" t="shared" si="2" ref="M4:M14">MAX(E4:J4)</f>
        <v>231</v>
      </c>
      <c r="N4" s="45"/>
    </row>
    <row r="5" spans="1:13" ht="15">
      <c r="A5" s="6">
        <v>2</v>
      </c>
      <c r="B5" s="7" t="s">
        <v>134</v>
      </c>
      <c r="C5" s="7" t="s">
        <v>125</v>
      </c>
      <c r="D5" s="12">
        <v>40</v>
      </c>
      <c r="E5" s="9">
        <v>169</v>
      </c>
      <c r="F5" s="9">
        <v>146</v>
      </c>
      <c r="G5" s="9">
        <v>177</v>
      </c>
      <c r="H5" s="9">
        <v>203</v>
      </c>
      <c r="I5" s="9">
        <v>157</v>
      </c>
      <c r="J5" s="9">
        <v>191</v>
      </c>
      <c r="K5" s="10">
        <f t="shared" si="0"/>
        <v>1043</v>
      </c>
      <c r="L5" s="11">
        <f t="shared" si="1"/>
        <v>173.83333333333334</v>
      </c>
      <c r="M5" s="9">
        <f t="shared" si="2"/>
        <v>203</v>
      </c>
    </row>
    <row r="6" spans="1:13" ht="15">
      <c r="A6" s="6">
        <v>3</v>
      </c>
      <c r="B6" s="7" t="s">
        <v>126</v>
      </c>
      <c r="C6" s="7" t="s">
        <v>120</v>
      </c>
      <c r="D6" s="12">
        <v>48</v>
      </c>
      <c r="E6" s="9">
        <v>165</v>
      </c>
      <c r="F6" s="9">
        <v>176</v>
      </c>
      <c r="G6" s="9">
        <v>177</v>
      </c>
      <c r="H6" s="9">
        <v>157</v>
      </c>
      <c r="I6" s="9">
        <v>189</v>
      </c>
      <c r="J6" s="9">
        <v>170</v>
      </c>
      <c r="K6" s="10">
        <f t="shared" si="0"/>
        <v>1034</v>
      </c>
      <c r="L6" s="11">
        <f t="shared" si="1"/>
        <v>172.33333333333334</v>
      </c>
      <c r="M6" s="9">
        <f t="shared" si="2"/>
        <v>189</v>
      </c>
    </row>
    <row r="7" spans="1:13" ht="15">
      <c r="A7" s="6">
        <v>4</v>
      </c>
      <c r="B7" s="7" t="s">
        <v>128</v>
      </c>
      <c r="C7" s="7" t="s">
        <v>122</v>
      </c>
      <c r="D7" s="12">
        <v>59</v>
      </c>
      <c r="E7" s="9">
        <v>151</v>
      </c>
      <c r="F7" s="9">
        <v>192</v>
      </c>
      <c r="G7" s="9">
        <v>139</v>
      </c>
      <c r="H7" s="9">
        <v>162</v>
      </c>
      <c r="I7" s="9">
        <v>140</v>
      </c>
      <c r="J7" s="9">
        <v>206</v>
      </c>
      <c r="K7" s="10">
        <f t="shared" si="0"/>
        <v>990</v>
      </c>
      <c r="L7" s="11">
        <f t="shared" si="1"/>
        <v>165</v>
      </c>
      <c r="M7" s="9">
        <f t="shared" si="2"/>
        <v>206</v>
      </c>
    </row>
    <row r="8" spans="1:13" ht="15">
      <c r="A8" s="6">
        <v>5</v>
      </c>
      <c r="B8" s="7" t="s">
        <v>129</v>
      </c>
      <c r="C8" s="7" t="s">
        <v>74</v>
      </c>
      <c r="D8" s="12">
        <v>61</v>
      </c>
      <c r="E8" s="9">
        <v>141</v>
      </c>
      <c r="F8" s="9">
        <v>149</v>
      </c>
      <c r="G8" s="9">
        <v>185</v>
      </c>
      <c r="H8" s="9">
        <v>198</v>
      </c>
      <c r="I8" s="9">
        <v>145</v>
      </c>
      <c r="J8" s="9">
        <v>171</v>
      </c>
      <c r="K8" s="10">
        <f t="shared" si="0"/>
        <v>989</v>
      </c>
      <c r="L8" s="11">
        <f t="shared" si="1"/>
        <v>164.83333333333334</v>
      </c>
      <c r="M8" s="9">
        <f t="shared" si="2"/>
        <v>198</v>
      </c>
    </row>
    <row r="9" spans="1:13" ht="15">
      <c r="A9" s="6">
        <v>6</v>
      </c>
      <c r="B9" s="7" t="s">
        <v>133</v>
      </c>
      <c r="C9" s="7" t="s">
        <v>124</v>
      </c>
      <c r="D9" s="12">
        <v>69</v>
      </c>
      <c r="E9" s="9">
        <v>156</v>
      </c>
      <c r="F9" s="9">
        <v>214</v>
      </c>
      <c r="G9" s="9">
        <v>131</v>
      </c>
      <c r="H9" s="9">
        <v>145</v>
      </c>
      <c r="I9" s="9">
        <v>133</v>
      </c>
      <c r="J9" s="9">
        <v>192</v>
      </c>
      <c r="K9" s="10">
        <f t="shared" si="0"/>
        <v>971</v>
      </c>
      <c r="L9" s="11">
        <f t="shared" si="1"/>
        <v>161.83333333333334</v>
      </c>
      <c r="M9" s="9">
        <f t="shared" si="2"/>
        <v>214</v>
      </c>
    </row>
    <row r="10" spans="1:13" ht="15">
      <c r="A10" s="6">
        <v>7</v>
      </c>
      <c r="B10" s="7" t="s">
        <v>127</v>
      </c>
      <c r="C10" s="7" t="s">
        <v>121</v>
      </c>
      <c r="D10" s="12">
        <v>59</v>
      </c>
      <c r="E10" s="9">
        <v>158</v>
      </c>
      <c r="F10" s="9">
        <v>180</v>
      </c>
      <c r="G10" s="9">
        <v>148</v>
      </c>
      <c r="H10" s="9">
        <v>143</v>
      </c>
      <c r="I10" s="9">
        <v>164</v>
      </c>
      <c r="J10" s="9">
        <v>169</v>
      </c>
      <c r="K10" s="10">
        <f t="shared" si="0"/>
        <v>962</v>
      </c>
      <c r="L10" s="11">
        <f t="shared" si="1"/>
        <v>160.33333333333334</v>
      </c>
      <c r="M10" s="9">
        <f t="shared" si="2"/>
        <v>180</v>
      </c>
    </row>
    <row r="11" spans="1:13" ht="15">
      <c r="A11" s="6">
        <v>8</v>
      </c>
      <c r="B11" s="7" t="s">
        <v>174</v>
      </c>
      <c r="C11" s="7" t="s">
        <v>143</v>
      </c>
      <c r="D11" s="12">
        <v>39</v>
      </c>
      <c r="E11" s="9">
        <v>151</v>
      </c>
      <c r="F11" s="9">
        <v>200</v>
      </c>
      <c r="G11" s="9">
        <v>155</v>
      </c>
      <c r="H11" s="9">
        <v>147</v>
      </c>
      <c r="I11" s="9">
        <v>164</v>
      </c>
      <c r="J11" s="9">
        <v>141</v>
      </c>
      <c r="K11" s="10">
        <f t="shared" si="0"/>
        <v>958</v>
      </c>
      <c r="L11" s="11">
        <f t="shared" si="1"/>
        <v>159.66666666666666</v>
      </c>
      <c r="M11" s="9">
        <f t="shared" si="2"/>
        <v>200</v>
      </c>
    </row>
    <row r="12" spans="1:14" ht="15">
      <c r="A12" s="6">
        <v>9</v>
      </c>
      <c r="B12" s="7" t="s">
        <v>132</v>
      </c>
      <c r="C12" s="7" t="s">
        <v>124</v>
      </c>
      <c r="D12" s="12">
        <v>67</v>
      </c>
      <c r="E12" s="9">
        <v>147</v>
      </c>
      <c r="F12" s="9">
        <v>146</v>
      </c>
      <c r="G12" s="9">
        <v>180</v>
      </c>
      <c r="H12" s="9">
        <v>180</v>
      </c>
      <c r="I12" s="9">
        <v>123</v>
      </c>
      <c r="J12" s="9">
        <v>146</v>
      </c>
      <c r="K12" s="10">
        <f t="shared" si="0"/>
        <v>922</v>
      </c>
      <c r="L12" s="11">
        <f>AVERAGE(E12:J12)</f>
        <v>153.66666666666666</v>
      </c>
      <c r="M12" s="9">
        <f t="shared" si="2"/>
        <v>180</v>
      </c>
      <c r="N12" s="45"/>
    </row>
    <row r="13" spans="1:13" ht="15">
      <c r="A13" s="6">
        <v>10</v>
      </c>
      <c r="B13" s="7" t="s">
        <v>194</v>
      </c>
      <c r="C13" s="7" t="s">
        <v>66</v>
      </c>
      <c r="D13" s="12">
        <v>44</v>
      </c>
      <c r="E13" s="9">
        <v>122</v>
      </c>
      <c r="F13" s="9">
        <v>146</v>
      </c>
      <c r="G13" s="9">
        <v>198</v>
      </c>
      <c r="H13" s="9">
        <v>160</v>
      </c>
      <c r="I13" s="9">
        <v>114</v>
      </c>
      <c r="J13" s="9">
        <v>145</v>
      </c>
      <c r="K13" s="10">
        <f t="shared" si="0"/>
        <v>885</v>
      </c>
      <c r="L13" s="11">
        <f>AVERAGE(E13:J13)</f>
        <v>147.5</v>
      </c>
      <c r="M13" s="9">
        <f t="shared" si="2"/>
        <v>198</v>
      </c>
    </row>
    <row r="14" spans="1:13" ht="15">
      <c r="A14" s="6">
        <v>11</v>
      </c>
      <c r="B14" s="7" t="s">
        <v>131</v>
      </c>
      <c r="C14" s="7" t="s">
        <v>124</v>
      </c>
      <c r="D14" s="12">
        <v>66</v>
      </c>
      <c r="E14" s="9">
        <v>138</v>
      </c>
      <c r="F14" s="9">
        <v>134</v>
      </c>
      <c r="G14" s="9">
        <v>178</v>
      </c>
      <c r="H14" s="9">
        <v>116</v>
      </c>
      <c r="I14" s="9">
        <v>148</v>
      </c>
      <c r="J14" s="9">
        <v>152</v>
      </c>
      <c r="K14" s="10">
        <f t="shared" si="0"/>
        <v>866</v>
      </c>
      <c r="L14" s="11">
        <f>AVERAGE(E14:J14)</f>
        <v>144.33333333333334</v>
      </c>
      <c r="M14" s="9">
        <f t="shared" si="2"/>
        <v>178</v>
      </c>
    </row>
  </sheetData>
  <sheetProtection/>
  <mergeCells count="3">
    <mergeCell ref="A1:B1"/>
    <mergeCell ref="E1:J1"/>
    <mergeCell ref="K1:L1"/>
  </mergeCells>
  <printOptions/>
  <pageMargins left="0.75" right="0.75" top="1" bottom="1" header="0.5" footer="0.5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3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G17" sqref="AG17"/>
    </sheetView>
  </sheetViews>
  <sheetFormatPr defaultColWidth="9.140625" defaultRowHeight="12.75"/>
  <cols>
    <col min="1" max="1" width="4.421875" style="13" bestFit="1" customWidth="1"/>
    <col min="2" max="3" width="16.8515625" style="15" customWidth="1"/>
    <col min="4" max="4" width="5.57421875" style="15" customWidth="1"/>
    <col min="5" max="5" width="5.140625" style="15" bestFit="1" customWidth="1"/>
    <col min="6" max="6" width="4.8515625" style="15" bestFit="1" customWidth="1"/>
    <col min="7" max="7" width="5.28125" style="15" hidden="1" customWidth="1"/>
    <col min="8" max="8" width="5.140625" style="15" hidden="1" customWidth="1"/>
    <col min="9" max="10" width="7.00390625" style="15" hidden="1" customWidth="1"/>
    <col min="11" max="11" width="5.140625" style="15" hidden="1" customWidth="1"/>
    <col min="12" max="12" width="7.00390625" style="15" hidden="1" customWidth="1"/>
    <col min="13" max="13" width="8.00390625" style="15" hidden="1" customWidth="1"/>
    <col min="14" max="14" width="7.00390625" style="15" hidden="1" customWidth="1"/>
    <col min="15" max="15" width="5.140625" style="15" hidden="1" customWidth="1"/>
    <col min="16" max="16" width="7.00390625" style="15" hidden="1" customWidth="1"/>
    <col min="17" max="17" width="7.28125" style="15" hidden="1" customWidth="1"/>
    <col min="18" max="18" width="7.00390625" style="15" bestFit="1" customWidth="1"/>
    <col min="19" max="21" width="7.00390625" style="15" customWidth="1"/>
    <col min="22" max="22" width="7.00390625" style="15" bestFit="1" customWidth="1"/>
    <col min="23" max="25" width="7.00390625" style="15" customWidth="1"/>
    <col min="26" max="26" width="7.00390625" style="15" bestFit="1" customWidth="1"/>
    <col min="27" max="28" width="7.00390625" style="15" customWidth="1"/>
    <col min="29" max="29" width="5.00390625" style="15" bestFit="1" customWidth="1"/>
    <col min="30" max="30" width="7.421875" style="15" customWidth="1"/>
    <col min="31" max="31" width="7.28125" style="15" bestFit="1" customWidth="1"/>
    <col min="32" max="16384" width="9.140625" style="15" customWidth="1"/>
  </cols>
  <sheetData>
    <row r="1" spans="1:31" ht="13.5">
      <c r="A1" s="93" t="s">
        <v>13</v>
      </c>
      <c r="B1" s="94"/>
      <c r="C1" s="14"/>
      <c r="D1" s="14"/>
      <c r="E1" s="14"/>
      <c r="G1" s="95"/>
      <c r="H1" s="95"/>
      <c r="I1" s="95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6"/>
      <c r="AB1" s="89"/>
      <c r="AC1" s="89"/>
      <c r="AD1" s="89"/>
      <c r="AE1" s="89"/>
    </row>
    <row r="2" ht="13.5" thickBot="1"/>
    <row r="3" spans="1:31" s="18" customFormat="1" ht="25.5">
      <c r="A3" s="16" t="s">
        <v>0</v>
      </c>
      <c r="B3" s="17" t="s">
        <v>1</v>
      </c>
      <c r="C3" s="17" t="s">
        <v>59</v>
      </c>
      <c r="D3" s="17" t="s">
        <v>20</v>
      </c>
      <c r="E3" s="17" t="s">
        <v>14</v>
      </c>
      <c r="F3" s="17" t="s">
        <v>2</v>
      </c>
      <c r="G3" s="17" t="s">
        <v>3</v>
      </c>
      <c r="H3" s="17" t="s">
        <v>14</v>
      </c>
      <c r="I3" s="17" t="s">
        <v>15</v>
      </c>
      <c r="J3" s="17" t="s">
        <v>4</v>
      </c>
      <c r="K3" s="17" t="s">
        <v>14</v>
      </c>
      <c r="L3" s="17" t="s">
        <v>16</v>
      </c>
      <c r="M3" s="17" t="s">
        <v>17</v>
      </c>
      <c r="N3" s="17" t="s">
        <v>5</v>
      </c>
      <c r="O3" s="17" t="s">
        <v>14</v>
      </c>
      <c r="P3" s="17" t="s">
        <v>18</v>
      </c>
      <c r="Q3" s="17" t="s">
        <v>19</v>
      </c>
      <c r="R3" s="17" t="s">
        <v>6</v>
      </c>
      <c r="S3" s="17" t="s">
        <v>14</v>
      </c>
      <c r="T3" s="17" t="s">
        <v>21</v>
      </c>
      <c r="U3" s="17" t="s">
        <v>22</v>
      </c>
      <c r="V3" s="17" t="s">
        <v>7</v>
      </c>
      <c r="W3" s="17" t="s">
        <v>14</v>
      </c>
      <c r="X3" s="17" t="s">
        <v>23</v>
      </c>
      <c r="Y3" s="17" t="s">
        <v>24</v>
      </c>
      <c r="Z3" s="17" t="s">
        <v>8</v>
      </c>
      <c r="AA3" s="17" t="s">
        <v>14</v>
      </c>
      <c r="AB3" s="17" t="s">
        <v>25</v>
      </c>
      <c r="AC3" s="17" t="s">
        <v>9</v>
      </c>
      <c r="AD3" s="17" t="s">
        <v>54</v>
      </c>
      <c r="AE3" s="17" t="s">
        <v>10</v>
      </c>
    </row>
    <row r="4" spans="1:33" ht="12.75">
      <c r="A4" s="19">
        <v>1</v>
      </c>
      <c r="B4" s="20" t="s">
        <v>171</v>
      </c>
      <c r="C4" s="20" t="s">
        <v>172</v>
      </c>
      <c r="D4" s="20">
        <v>101</v>
      </c>
      <c r="E4" s="21">
        <v>89</v>
      </c>
      <c r="F4" s="28">
        <v>62</v>
      </c>
      <c r="G4" s="22">
        <v>98</v>
      </c>
      <c r="H4" s="23">
        <f aca="true" t="shared" si="0" ref="H4:H33">E4</f>
        <v>89</v>
      </c>
      <c r="I4" s="24">
        <f aca="true" t="shared" si="1" ref="I4:I33">SUM(G4:H4)</f>
        <v>187</v>
      </c>
      <c r="J4" s="22">
        <v>115</v>
      </c>
      <c r="K4" s="23">
        <f aca="true" t="shared" si="2" ref="K4:K33">E4</f>
        <v>89</v>
      </c>
      <c r="L4" s="24">
        <f aca="true" t="shared" si="3" ref="L4:L33">SUM(J4:K4)</f>
        <v>204</v>
      </c>
      <c r="M4" s="27">
        <f aca="true" t="shared" si="4" ref="M4:M33">I4+L4</f>
        <v>391</v>
      </c>
      <c r="N4" s="22">
        <v>141</v>
      </c>
      <c r="O4" s="23">
        <f aca="true" t="shared" si="5" ref="O4:O33">E4</f>
        <v>89</v>
      </c>
      <c r="P4" s="24">
        <f aca="true" t="shared" si="6" ref="P4:P33">SUM(N4:O4)</f>
        <v>230</v>
      </c>
      <c r="Q4" s="27">
        <f aca="true" t="shared" si="7" ref="Q4:Q33">M4+P4</f>
        <v>621</v>
      </c>
      <c r="R4" s="22">
        <v>135</v>
      </c>
      <c r="S4" s="23">
        <f aca="true" t="shared" si="8" ref="S4:S33">E4</f>
        <v>89</v>
      </c>
      <c r="T4" s="24">
        <f aca="true" t="shared" si="9" ref="T4:T33">SUM(R4:S4)</f>
        <v>224</v>
      </c>
      <c r="U4" s="27">
        <f aca="true" t="shared" si="10" ref="U4:U33">Q4+T4</f>
        <v>845</v>
      </c>
      <c r="V4" s="22">
        <v>131</v>
      </c>
      <c r="W4" s="23">
        <f aca="true" t="shared" si="11" ref="W4:W33">E4</f>
        <v>89</v>
      </c>
      <c r="X4" s="24">
        <f aca="true" t="shared" si="12" ref="X4:X33">SUM(V4:W4)</f>
        <v>220</v>
      </c>
      <c r="Y4" s="27">
        <f aca="true" t="shared" si="13" ref="Y4:Y33">U4+X4</f>
        <v>1065</v>
      </c>
      <c r="Z4" s="22">
        <v>118</v>
      </c>
      <c r="AA4" s="23">
        <f aca="true" t="shared" si="14" ref="AA4:AA33">E4</f>
        <v>89</v>
      </c>
      <c r="AB4" s="24">
        <f aca="true" t="shared" si="15" ref="AB4:AB33">SUM(Z4:AA4)</f>
        <v>207</v>
      </c>
      <c r="AC4" s="25">
        <f aca="true" t="shared" si="16" ref="AC4:AC33">I4+L4+P4+T4+X4+AB4</f>
        <v>1272</v>
      </c>
      <c r="AD4" s="52">
        <f>G4+J4+N4+R4+V4+Z4</f>
        <v>738</v>
      </c>
      <c r="AE4" s="26">
        <f>AVERAGE(G4,J4,N4,R4,V4,Z4)</f>
        <v>123</v>
      </c>
      <c r="AG4" s="47"/>
    </row>
    <row r="5" spans="1:31" ht="12.75">
      <c r="A5" s="19">
        <v>2</v>
      </c>
      <c r="B5" s="20" t="s">
        <v>162</v>
      </c>
      <c r="C5" s="20" t="s">
        <v>144</v>
      </c>
      <c r="D5" s="20">
        <v>97</v>
      </c>
      <c r="E5" s="21">
        <v>92</v>
      </c>
      <c r="F5" s="28">
        <v>56</v>
      </c>
      <c r="G5" s="22">
        <v>112</v>
      </c>
      <c r="H5" s="23">
        <f t="shared" si="0"/>
        <v>92</v>
      </c>
      <c r="I5" s="24">
        <f t="shared" si="1"/>
        <v>204</v>
      </c>
      <c r="J5" s="22">
        <v>129</v>
      </c>
      <c r="K5" s="23">
        <f t="shared" si="2"/>
        <v>92</v>
      </c>
      <c r="L5" s="24">
        <f t="shared" si="3"/>
        <v>221</v>
      </c>
      <c r="M5" s="27">
        <f t="shared" si="4"/>
        <v>425</v>
      </c>
      <c r="N5" s="22">
        <v>91</v>
      </c>
      <c r="O5" s="23">
        <f t="shared" si="5"/>
        <v>92</v>
      </c>
      <c r="P5" s="24">
        <f t="shared" si="6"/>
        <v>183</v>
      </c>
      <c r="Q5" s="27">
        <f t="shared" si="7"/>
        <v>608</v>
      </c>
      <c r="R5" s="22">
        <v>120</v>
      </c>
      <c r="S5" s="23">
        <f t="shared" si="8"/>
        <v>92</v>
      </c>
      <c r="T5" s="24">
        <f t="shared" si="9"/>
        <v>212</v>
      </c>
      <c r="U5" s="27">
        <f t="shared" si="10"/>
        <v>820</v>
      </c>
      <c r="V5" s="22">
        <v>122</v>
      </c>
      <c r="W5" s="23">
        <f t="shared" si="11"/>
        <v>92</v>
      </c>
      <c r="X5" s="24">
        <f t="shared" si="12"/>
        <v>214</v>
      </c>
      <c r="Y5" s="27">
        <f t="shared" si="13"/>
        <v>1034</v>
      </c>
      <c r="Z5" s="22">
        <v>144</v>
      </c>
      <c r="AA5" s="23">
        <f t="shared" si="14"/>
        <v>92</v>
      </c>
      <c r="AB5" s="24">
        <f t="shared" si="15"/>
        <v>236</v>
      </c>
      <c r="AC5" s="25">
        <f t="shared" si="16"/>
        <v>1270</v>
      </c>
      <c r="AD5" s="52">
        <f aca="true" t="shared" si="17" ref="AD5:AD25">G5+J5+N5+R5+V5+Z5</f>
        <v>718</v>
      </c>
      <c r="AE5" s="26">
        <f aca="true" t="shared" si="18" ref="AE5:AE11">AVERAGE(G5,J5,N5,R5,V5,Z5)</f>
        <v>119.66666666666667</v>
      </c>
    </row>
    <row r="6" spans="1:31" ht="12.75">
      <c r="A6" s="19">
        <v>3</v>
      </c>
      <c r="B6" s="20" t="s">
        <v>168</v>
      </c>
      <c r="C6" s="20" t="s">
        <v>73</v>
      </c>
      <c r="D6" s="20">
        <v>155</v>
      </c>
      <c r="E6" s="21">
        <v>40</v>
      </c>
      <c r="F6" s="28">
        <v>65</v>
      </c>
      <c r="G6" s="22">
        <v>142</v>
      </c>
      <c r="H6" s="23">
        <f t="shared" si="0"/>
        <v>40</v>
      </c>
      <c r="I6" s="24">
        <f t="shared" si="1"/>
        <v>182</v>
      </c>
      <c r="J6" s="22">
        <v>210</v>
      </c>
      <c r="K6" s="23">
        <f t="shared" si="2"/>
        <v>40</v>
      </c>
      <c r="L6" s="24">
        <f t="shared" si="3"/>
        <v>250</v>
      </c>
      <c r="M6" s="27">
        <f t="shared" si="4"/>
        <v>432</v>
      </c>
      <c r="N6" s="22">
        <v>179</v>
      </c>
      <c r="O6" s="23">
        <f t="shared" si="5"/>
        <v>40</v>
      </c>
      <c r="P6" s="24">
        <f t="shared" si="6"/>
        <v>219</v>
      </c>
      <c r="Q6" s="27">
        <f t="shared" si="7"/>
        <v>651</v>
      </c>
      <c r="R6" s="22">
        <v>184</v>
      </c>
      <c r="S6" s="23">
        <f t="shared" si="8"/>
        <v>40</v>
      </c>
      <c r="T6" s="24">
        <f t="shared" si="9"/>
        <v>224</v>
      </c>
      <c r="U6" s="27">
        <f t="shared" si="10"/>
        <v>875</v>
      </c>
      <c r="V6" s="22">
        <v>146</v>
      </c>
      <c r="W6" s="23">
        <f t="shared" si="11"/>
        <v>40</v>
      </c>
      <c r="X6" s="24">
        <f t="shared" si="12"/>
        <v>186</v>
      </c>
      <c r="Y6" s="27">
        <f t="shared" si="13"/>
        <v>1061</v>
      </c>
      <c r="Z6" s="22">
        <v>160</v>
      </c>
      <c r="AA6" s="23">
        <f t="shared" si="14"/>
        <v>40</v>
      </c>
      <c r="AB6" s="24">
        <f t="shared" si="15"/>
        <v>200</v>
      </c>
      <c r="AC6" s="25">
        <f t="shared" si="16"/>
        <v>1261</v>
      </c>
      <c r="AD6" s="52">
        <f t="shared" si="17"/>
        <v>1021</v>
      </c>
      <c r="AE6" s="26">
        <f t="shared" si="18"/>
        <v>170.16666666666666</v>
      </c>
    </row>
    <row r="7" spans="1:31" ht="12.75">
      <c r="A7" s="19">
        <v>4</v>
      </c>
      <c r="B7" s="20" t="s">
        <v>163</v>
      </c>
      <c r="C7" s="20" t="s">
        <v>74</v>
      </c>
      <c r="D7" s="20">
        <v>116</v>
      </c>
      <c r="E7" s="21">
        <v>75</v>
      </c>
      <c r="F7" s="28">
        <v>57</v>
      </c>
      <c r="G7" s="22">
        <v>163</v>
      </c>
      <c r="H7" s="23">
        <f t="shared" si="0"/>
        <v>75</v>
      </c>
      <c r="I7" s="24">
        <f t="shared" si="1"/>
        <v>238</v>
      </c>
      <c r="J7" s="22">
        <v>122</v>
      </c>
      <c r="K7" s="23">
        <f t="shared" si="2"/>
        <v>75</v>
      </c>
      <c r="L7" s="24">
        <f t="shared" si="3"/>
        <v>197</v>
      </c>
      <c r="M7" s="27">
        <f t="shared" si="4"/>
        <v>435</v>
      </c>
      <c r="N7" s="22">
        <v>101</v>
      </c>
      <c r="O7" s="23">
        <f t="shared" si="5"/>
        <v>75</v>
      </c>
      <c r="P7" s="24">
        <f t="shared" si="6"/>
        <v>176</v>
      </c>
      <c r="Q7" s="27">
        <f t="shared" si="7"/>
        <v>611</v>
      </c>
      <c r="R7" s="22">
        <v>128</v>
      </c>
      <c r="S7" s="23">
        <f t="shared" si="8"/>
        <v>75</v>
      </c>
      <c r="T7" s="24">
        <f t="shared" si="9"/>
        <v>203</v>
      </c>
      <c r="U7" s="27">
        <f t="shared" si="10"/>
        <v>814</v>
      </c>
      <c r="V7" s="22">
        <v>107</v>
      </c>
      <c r="W7" s="23">
        <f t="shared" si="11"/>
        <v>75</v>
      </c>
      <c r="X7" s="24">
        <f t="shared" si="12"/>
        <v>182</v>
      </c>
      <c r="Y7" s="27">
        <f t="shared" si="13"/>
        <v>996</v>
      </c>
      <c r="Z7" s="22">
        <v>178</v>
      </c>
      <c r="AA7" s="23">
        <f t="shared" si="14"/>
        <v>75</v>
      </c>
      <c r="AB7" s="24">
        <f t="shared" si="15"/>
        <v>253</v>
      </c>
      <c r="AC7" s="25">
        <f t="shared" si="16"/>
        <v>1249</v>
      </c>
      <c r="AD7" s="52">
        <f t="shared" si="17"/>
        <v>799</v>
      </c>
      <c r="AE7" s="26">
        <f t="shared" si="18"/>
        <v>133.16666666666666</v>
      </c>
    </row>
    <row r="8" spans="1:31" ht="12.75">
      <c r="A8" s="19">
        <v>5</v>
      </c>
      <c r="B8" s="20" t="s">
        <v>165</v>
      </c>
      <c r="C8" s="20" t="s">
        <v>70</v>
      </c>
      <c r="D8" s="20">
        <v>171</v>
      </c>
      <c r="E8" s="21">
        <v>26</v>
      </c>
      <c r="F8" s="28">
        <v>58</v>
      </c>
      <c r="G8" s="22">
        <v>192</v>
      </c>
      <c r="H8" s="23">
        <f t="shared" si="0"/>
        <v>26</v>
      </c>
      <c r="I8" s="24">
        <f t="shared" si="1"/>
        <v>218</v>
      </c>
      <c r="J8" s="22">
        <v>173</v>
      </c>
      <c r="K8" s="23">
        <f t="shared" si="2"/>
        <v>26</v>
      </c>
      <c r="L8" s="24">
        <f t="shared" si="3"/>
        <v>199</v>
      </c>
      <c r="M8" s="27">
        <f t="shared" si="4"/>
        <v>417</v>
      </c>
      <c r="N8" s="22">
        <v>158</v>
      </c>
      <c r="O8" s="23">
        <f t="shared" si="5"/>
        <v>26</v>
      </c>
      <c r="P8" s="24">
        <f t="shared" si="6"/>
        <v>184</v>
      </c>
      <c r="Q8" s="27">
        <f t="shared" si="7"/>
        <v>601</v>
      </c>
      <c r="R8" s="22">
        <v>147</v>
      </c>
      <c r="S8" s="23">
        <f t="shared" si="8"/>
        <v>26</v>
      </c>
      <c r="T8" s="24">
        <f t="shared" si="9"/>
        <v>173</v>
      </c>
      <c r="U8" s="27">
        <f t="shared" si="10"/>
        <v>774</v>
      </c>
      <c r="V8" s="22">
        <v>202</v>
      </c>
      <c r="W8" s="23">
        <f t="shared" si="11"/>
        <v>26</v>
      </c>
      <c r="X8" s="24">
        <f t="shared" si="12"/>
        <v>228</v>
      </c>
      <c r="Y8" s="27">
        <f t="shared" si="13"/>
        <v>1002</v>
      </c>
      <c r="Z8" s="22">
        <v>214</v>
      </c>
      <c r="AA8" s="23">
        <f t="shared" si="14"/>
        <v>26</v>
      </c>
      <c r="AB8" s="24">
        <f t="shared" si="15"/>
        <v>240</v>
      </c>
      <c r="AC8" s="25">
        <f t="shared" si="16"/>
        <v>1242</v>
      </c>
      <c r="AD8" s="52">
        <f t="shared" si="17"/>
        <v>1086</v>
      </c>
      <c r="AE8" s="26">
        <f t="shared" si="18"/>
        <v>181</v>
      </c>
    </row>
    <row r="9" spans="1:31" ht="12.75">
      <c r="A9" s="19">
        <v>6</v>
      </c>
      <c r="B9" s="20" t="s">
        <v>153</v>
      </c>
      <c r="C9" s="20" t="s">
        <v>138</v>
      </c>
      <c r="D9" s="20">
        <v>165</v>
      </c>
      <c r="E9" s="21">
        <v>31</v>
      </c>
      <c r="F9" s="28">
        <v>47</v>
      </c>
      <c r="G9" s="22">
        <v>170</v>
      </c>
      <c r="H9" s="23">
        <f t="shared" si="0"/>
        <v>31</v>
      </c>
      <c r="I9" s="24">
        <f t="shared" si="1"/>
        <v>201</v>
      </c>
      <c r="J9" s="22">
        <v>199</v>
      </c>
      <c r="K9" s="23">
        <f t="shared" si="2"/>
        <v>31</v>
      </c>
      <c r="L9" s="24">
        <f t="shared" si="3"/>
        <v>230</v>
      </c>
      <c r="M9" s="27">
        <f t="shared" si="4"/>
        <v>431</v>
      </c>
      <c r="N9" s="22">
        <v>172</v>
      </c>
      <c r="O9" s="23">
        <f t="shared" si="5"/>
        <v>31</v>
      </c>
      <c r="P9" s="24">
        <f t="shared" si="6"/>
        <v>203</v>
      </c>
      <c r="Q9" s="27">
        <f t="shared" si="7"/>
        <v>634</v>
      </c>
      <c r="R9" s="22">
        <v>178</v>
      </c>
      <c r="S9" s="23">
        <f t="shared" si="8"/>
        <v>31</v>
      </c>
      <c r="T9" s="24">
        <f t="shared" si="9"/>
        <v>209</v>
      </c>
      <c r="U9" s="27">
        <f t="shared" si="10"/>
        <v>843</v>
      </c>
      <c r="V9" s="22">
        <v>137</v>
      </c>
      <c r="W9" s="23">
        <f t="shared" si="11"/>
        <v>31</v>
      </c>
      <c r="X9" s="24">
        <f t="shared" si="12"/>
        <v>168</v>
      </c>
      <c r="Y9" s="27">
        <f t="shared" si="13"/>
        <v>1011</v>
      </c>
      <c r="Z9" s="22">
        <v>196</v>
      </c>
      <c r="AA9" s="23">
        <f t="shared" si="14"/>
        <v>31</v>
      </c>
      <c r="AB9" s="24">
        <f t="shared" si="15"/>
        <v>227</v>
      </c>
      <c r="AC9" s="25">
        <f t="shared" si="16"/>
        <v>1238</v>
      </c>
      <c r="AD9" s="52">
        <f t="shared" si="17"/>
        <v>1052</v>
      </c>
      <c r="AE9" s="26">
        <f t="shared" si="18"/>
        <v>175.33333333333334</v>
      </c>
    </row>
    <row r="10" spans="1:31" ht="12.75">
      <c r="A10" s="19">
        <v>7</v>
      </c>
      <c r="B10" s="20" t="s">
        <v>157</v>
      </c>
      <c r="C10" s="20" t="s">
        <v>141</v>
      </c>
      <c r="D10" s="20">
        <v>149</v>
      </c>
      <c r="E10" s="21">
        <v>45</v>
      </c>
      <c r="F10" s="28">
        <v>49</v>
      </c>
      <c r="G10" s="22">
        <v>161</v>
      </c>
      <c r="H10" s="23">
        <f t="shared" si="0"/>
        <v>45</v>
      </c>
      <c r="I10" s="24">
        <f t="shared" si="1"/>
        <v>206</v>
      </c>
      <c r="J10" s="22">
        <v>158</v>
      </c>
      <c r="K10" s="23">
        <f t="shared" si="2"/>
        <v>45</v>
      </c>
      <c r="L10" s="24">
        <f t="shared" si="3"/>
        <v>203</v>
      </c>
      <c r="M10" s="27">
        <f t="shared" si="4"/>
        <v>409</v>
      </c>
      <c r="N10" s="22">
        <v>167</v>
      </c>
      <c r="O10" s="23">
        <f t="shared" si="5"/>
        <v>45</v>
      </c>
      <c r="P10" s="24">
        <f t="shared" si="6"/>
        <v>212</v>
      </c>
      <c r="Q10" s="27">
        <f t="shared" si="7"/>
        <v>621</v>
      </c>
      <c r="R10" s="22">
        <v>164</v>
      </c>
      <c r="S10" s="23">
        <f t="shared" si="8"/>
        <v>45</v>
      </c>
      <c r="T10" s="24">
        <f t="shared" si="9"/>
        <v>209</v>
      </c>
      <c r="U10" s="27">
        <f t="shared" si="10"/>
        <v>830</v>
      </c>
      <c r="V10" s="22">
        <v>143</v>
      </c>
      <c r="W10" s="23">
        <f t="shared" si="11"/>
        <v>45</v>
      </c>
      <c r="X10" s="24">
        <f t="shared" si="12"/>
        <v>188</v>
      </c>
      <c r="Y10" s="27">
        <f t="shared" si="13"/>
        <v>1018</v>
      </c>
      <c r="Z10" s="22">
        <v>148</v>
      </c>
      <c r="AA10" s="23">
        <f t="shared" si="14"/>
        <v>45</v>
      </c>
      <c r="AB10" s="24">
        <f t="shared" si="15"/>
        <v>193</v>
      </c>
      <c r="AC10" s="25">
        <f t="shared" si="16"/>
        <v>1211</v>
      </c>
      <c r="AD10" s="52">
        <f t="shared" si="17"/>
        <v>941</v>
      </c>
      <c r="AE10" s="26">
        <f t="shared" si="18"/>
        <v>156.83333333333334</v>
      </c>
    </row>
    <row r="11" spans="1:31" ht="12.75">
      <c r="A11" s="19">
        <v>8</v>
      </c>
      <c r="B11" s="20" t="s">
        <v>170</v>
      </c>
      <c r="C11" s="20" t="s">
        <v>147</v>
      </c>
      <c r="D11" s="20">
        <v>105</v>
      </c>
      <c r="E11" s="21">
        <v>85</v>
      </c>
      <c r="F11" s="28">
        <v>69</v>
      </c>
      <c r="G11" s="22">
        <v>147</v>
      </c>
      <c r="H11" s="23">
        <f t="shared" si="0"/>
        <v>85</v>
      </c>
      <c r="I11" s="24">
        <f t="shared" si="1"/>
        <v>232</v>
      </c>
      <c r="J11" s="22">
        <v>101</v>
      </c>
      <c r="K11" s="23">
        <f t="shared" si="2"/>
        <v>85</v>
      </c>
      <c r="L11" s="24">
        <f t="shared" si="3"/>
        <v>186</v>
      </c>
      <c r="M11" s="27">
        <f t="shared" si="4"/>
        <v>418</v>
      </c>
      <c r="N11" s="22">
        <v>106</v>
      </c>
      <c r="O11" s="23">
        <f t="shared" si="5"/>
        <v>85</v>
      </c>
      <c r="P11" s="24">
        <f t="shared" si="6"/>
        <v>191</v>
      </c>
      <c r="Q11" s="27">
        <f t="shared" si="7"/>
        <v>609</v>
      </c>
      <c r="R11" s="22">
        <v>92</v>
      </c>
      <c r="S11" s="23">
        <f t="shared" si="8"/>
        <v>85</v>
      </c>
      <c r="T11" s="24">
        <f t="shared" si="9"/>
        <v>177</v>
      </c>
      <c r="U11" s="27">
        <f t="shared" si="10"/>
        <v>786</v>
      </c>
      <c r="V11" s="22">
        <v>118</v>
      </c>
      <c r="W11" s="23">
        <f t="shared" si="11"/>
        <v>85</v>
      </c>
      <c r="X11" s="24">
        <f t="shared" si="12"/>
        <v>203</v>
      </c>
      <c r="Y11" s="27">
        <f t="shared" si="13"/>
        <v>989</v>
      </c>
      <c r="Z11" s="22">
        <v>123</v>
      </c>
      <c r="AA11" s="23">
        <f t="shared" si="14"/>
        <v>85</v>
      </c>
      <c r="AB11" s="24">
        <f t="shared" si="15"/>
        <v>208</v>
      </c>
      <c r="AC11" s="25">
        <f t="shared" si="16"/>
        <v>1197</v>
      </c>
      <c r="AD11" s="52">
        <f t="shared" si="17"/>
        <v>687</v>
      </c>
      <c r="AE11" s="26">
        <f t="shared" si="18"/>
        <v>114.5</v>
      </c>
    </row>
    <row r="12" spans="1:31" ht="12.75">
      <c r="A12" s="19">
        <v>9</v>
      </c>
      <c r="B12" s="20" t="s">
        <v>164</v>
      </c>
      <c r="C12" s="20" t="s">
        <v>145</v>
      </c>
      <c r="D12" s="20">
        <v>156</v>
      </c>
      <c r="E12" s="21">
        <v>39</v>
      </c>
      <c r="F12" s="28">
        <v>58</v>
      </c>
      <c r="G12" s="22">
        <v>106</v>
      </c>
      <c r="H12" s="23">
        <f t="shared" si="0"/>
        <v>39</v>
      </c>
      <c r="I12" s="24">
        <f t="shared" si="1"/>
        <v>145</v>
      </c>
      <c r="J12" s="22">
        <v>160</v>
      </c>
      <c r="K12" s="23">
        <f t="shared" si="2"/>
        <v>39</v>
      </c>
      <c r="L12" s="24">
        <f t="shared" si="3"/>
        <v>199</v>
      </c>
      <c r="M12" s="27">
        <f t="shared" si="4"/>
        <v>344</v>
      </c>
      <c r="N12" s="22">
        <v>165</v>
      </c>
      <c r="O12" s="23">
        <f t="shared" si="5"/>
        <v>39</v>
      </c>
      <c r="P12" s="24">
        <f t="shared" si="6"/>
        <v>204</v>
      </c>
      <c r="Q12" s="27">
        <f t="shared" si="7"/>
        <v>548</v>
      </c>
      <c r="R12" s="22">
        <v>231</v>
      </c>
      <c r="S12" s="23">
        <f t="shared" si="8"/>
        <v>39</v>
      </c>
      <c r="T12" s="24">
        <f t="shared" si="9"/>
        <v>270</v>
      </c>
      <c r="U12" s="27">
        <f t="shared" si="10"/>
        <v>818</v>
      </c>
      <c r="V12" s="22">
        <v>141</v>
      </c>
      <c r="W12" s="23">
        <f t="shared" si="11"/>
        <v>39</v>
      </c>
      <c r="X12" s="24">
        <f t="shared" si="12"/>
        <v>180</v>
      </c>
      <c r="Y12" s="27">
        <f t="shared" si="13"/>
        <v>998</v>
      </c>
      <c r="Z12" s="22">
        <v>157</v>
      </c>
      <c r="AA12" s="23">
        <f t="shared" si="14"/>
        <v>39</v>
      </c>
      <c r="AB12" s="24">
        <f t="shared" si="15"/>
        <v>196</v>
      </c>
      <c r="AC12" s="25">
        <f t="shared" si="16"/>
        <v>1194</v>
      </c>
      <c r="AD12" s="52">
        <f t="shared" si="17"/>
        <v>960</v>
      </c>
      <c r="AE12" s="26">
        <f aca="true" t="shared" si="19" ref="AE12:AE25">AVERAGE(G12,J12,N12,R12,V12,Z12)</f>
        <v>160</v>
      </c>
    </row>
    <row r="13" spans="1:31" ht="12.75">
      <c r="A13" s="19">
        <v>10</v>
      </c>
      <c r="B13" s="20" t="s">
        <v>155</v>
      </c>
      <c r="C13" s="20" t="s">
        <v>120</v>
      </c>
      <c r="D13" s="20">
        <v>175</v>
      </c>
      <c r="E13" s="21">
        <v>22</v>
      </c>
      <c r="F13" s="28">
        <v>47</v>
      </c>
      <c r="G13" s="22">
        <v>166</v>
      </c>
      <c r="H13" s="23">
        <f t="shared" si="0"/>
        <v>22</v>
      </c>
      <c r="I13" s="24">
        <f t="shared" si="1"/>
        <v>188</v>
      </c>
      <c r="J13" s="22">
        <v>188</v>
      </c>
      <c r="K13" s="23">
        <f t="shared" si="2"/>
        <v>22</v>
      </c>
      <c r="L13" s="24">
        <f t="shared" si="3"/>
        <v>210</v>
      </c>
      <c r="M13" s="27">
        <f t="shared" si="4"/>
        <v>398</v>
      </c>
      <c r="N13" s="22">
        <v>171</v>
      </c>
      <c r="O13" s="23">
        <f t="shared" si="5"/>
        <v>22</v>
      </c>
      <c r="P13" s="24">
        <f t="shared" si="6"/>
        <v>193</v>
      </c>
      <c r="Q13" s="27">
        <f t="shared" si="7"/>
        <v>591</v>
      </c>
      <c r="R13" s="22">
        <v>202</v>
      </c>
      <c r="S13" s="23">
        <f t="shared" si="8"/>
        <v>22</v>
      </c>
      <c r="T13" s="24">
        <f t="shared" si="9"/>
        <v>224</v>
      </c>
      <c r="U13" s="27">
        <f t="shared" si="10"/>
        <v>815</v>
      </c>
      <c r="V13" s="22">
        <v>169</v>
      </c>
      <c r="W13" s="23">
        <f t="shared" si="11"/>
        <v>22</v>
      </c>
      <c r="X13" s="24">
        <f t="shared" si="12"/>
        <v>191</v>
      </c>
      <c r="Y13" s="27">
        <f t="shared" si="13"/>
        <v>1006</v>
      </c>
      <c r="Z13" s="22">
        <v>162</v>
      </c>
      <c r="AA13" s="23">
        <f t="shared" si="14"/>
        <v>22</v>
      </c>
      <c r="AB13" s="24">
        <f t="shared" si="15"/>
        <v>184</v>
      </c>
      <c r="AC13" s="25">
        <f t="shared" si="16"/>
        <v>1190</v>
      </c>
      <c r="AD13" s="52">
        <f t="shared" si="17"/>
        <v>1058</v>
      </c>
      <c r="AE13" s="26">
        <f t="shared" si="19"/>
        <v>176.33333333333334</v>
      </c>
    </row>
    <row r="14" spans="1:33" ht="12.75">
      <c r="A14" s="19">
        <v>11</v>
      </c>
      <c r="B14" s="20" t="s">
        <v>151</v>
      </c>
      <c r="C14" s="20" t="s">
        <v>136</v>
      </c>
      <c r="D14" s="20">
        <v>166</v>
      </c>
      <c r="E14" s="21">
        <v>30</v>
      </c>
      <c r="F14" s="28">
        <v>46</v>
      </c>
      <c r="G14" s="22">
        <v>147</v>
      </c>
      <c r="H14" s="23">
        <f t="shared" si="0"/>
        <v>30</v>
      </c>
      <c r="I14" s="24">
        <f t="shared" si="1"/>
        <v>177</v>
      </c>
      <c r="J14" s="22">
        <v>144</v>
      </c>
      <c r="K14" s="23">
        <f t="shared" si="2"/>
        <v>30</v>
      </c>
      <c r="L14" s="24">
        <f t="shared" si="3"/>
        <v>174</v>
      </c>
      <c r="M14" s="27">
        <f t="shared" si="4"/>
        <v>351</v>
      </c>
      <c r="N14" s="22">
        <v>170</v>
      </c>
      <c r="O14" s="23">
        <f t="shared" si="5"/>
        <v>30</v>
      </c>
      <c r="P14" s="24">
        <f t="shared" si="6"/>
        <v>200</v>
      </c>
      <c r="Q14" s="27">
        <f t="shared" si="7"/>
        <v>551</v>
      </c>
      <c r="R14" s="22">
        <v>186</v>
      </c>
      <c r="S14" s="23">
        <f t="shared" si="8"/>
        <v>30</v>
      </c>
      <c r="T14" s="24">
        <f t="shared" si="9"/>
        <v>216</v>
      </c>
      <c r="U14" s="27">
        <f t="shared" si="10"/>
        <v>767</v>
      </c>
      <c r="V14" s="22">
        <v>179</v>
      </c>
      <c r="W14" s="23">
        <f t="shared" si="11"/>
        <v>30</v>
      </c>
      <c r="X14" s="24">
        <f t="shared" si="12"/>
        <v>209</v>
      </c>
      <c r="Y14" s="27">
        <f t="shared" si="13"/>
        <v>976</v>
      </c>
      <c r="Z14" s="22">
        <v>176</v>
      </c>
      <c r="AA14" s="23">
        <f t="shared" si="14"/>
        <v>30</v>
      </c>
      <c r="AB14" s="24">
        <f t="shared" si="15"/>
        <v>206</v>
      </c>
      <c r="AC14" s="25">
        <f t="shared" si="16"/>
        <v>1182</v>
      </c>
      <c r="AD14" s="52">
        <f t="shared" si="17"/>
        <v>1002</v>
      </c>
      <c r="AE14" s="26">
        <f t="shared" si="19"/>
        <v>167</v>
      </c>
      <c r="AG14" s="47"/>
    </row>
    <row r="15" spans="1:31" ht="12.75">
      <c r="A15" s="19">
        <v>12</v>
      </c>
      <c r="B15" s="20" t="s">
        <v>169</v>
      </c>
      <c r="C15" s="20" t="s">
        <v>73</v>
      </c>
      <c r="D15" s="20">
        <v>141</v>
      </c>
      <c r="E15" s="21">
        <v>53</v>
      </c>
      <c r="F15" s="28">
        <v>68</v>
      </c>
      <c r="G15" s="22">
        <v>121</v>
      </c>
      <c r="H15" s="23">
        <f t="shared" si="0"/>
        <v>53</v>
      </c>
      <c r="I15" s="24">
        <f t="shared" si="1"/>
        <v>174</v>
      </c>
      <c r="J15" s="22">
        <v>141</v>
      </c>
      <c r="K15" s="23">
        <f t="shared" si="2"/>
        <v>53</v>
      </c>
      <c r="L15" s="24">
        <f t="shared" si="3"/>
        <v>194</v>
      </c>
      <c r="M15" s="27">
        <f t="shared" si="4"/>
        <v>368</v>
      </c>
      <c r="N15" s="22">
        <v>137</v>
      </c>
      <c r="O15" s="23">
        <f t="shared" si="5"/>
        <v>53</v>
      </c>
      <c r="P15" s="24">
        <f t="shared" si="6"/>
        <v>190</v>
      </c>
      <c r="Q15" s="27">
        <f t="shared" si="7"/>
        <v>558</v>
      </c>
      <c r="R15" s="22">
        <v>185</v>
      </c>
      <c r="S15" s="23">
        <f t="shared" si="8"/>
        <v>53</v>
      </c>
      <c r="T15" s="24">
        <f t="shared" si="9"/>
        <v>238</v>
      </c>
      <c r="U15" s="27">
        <f t="shared" si="10"/>
        <v>796</v>
      </c>
      <c r="V15" s="22">
        <v>148</v>
      </c>
      <c r="W15" s="23">
        <f t="shared" si="11"/>
        <v>53</v>
      </c>
      <c r="X15" s="24">
        <f t="shared" si="12"/>
        <v>201</v>
      </c>
      <c r="Y15" s="27">
        <f t="shared" si="13"/>
        <v>997</v>
      </c>
      <c r="Z15" s="22">
        <v>122</v>
      </c>
      <c r="AA15" s="23">
        <f t="shared" si="14"/>
        <v>53</v>
      </c>
      <c r="AB15" s="24">
        <f t="shared" si="15"/>
        <v>175</v>
      </c>
      <c r="AC15" s="25">
        <f t="shared" si="16"/>
        <v>1172</v>
      </c>
      <c r="AD15" s="52">
        <f t="shared" si="17"/>
        <v>854</v>
      </c>
      <c r="AE15" s="26">
        <f t="shared" si="19"/>
        <v>142.33333333333334</v>
      </c>
    </row>
    <row r="16" spans="1:31" ht="12.75">
      <c r="A16" s="19">
        <v>13</v>
      </c>
      <c r="B16" s="20" t="s">
        <v>160</v>
      </c>
      <c r="C16" s="20" t="s">
        <v>143</v>
      </c>
      <c r="D16" s="20">
        <v>155</v>
      </c>
      <c r="E16" s="21">
        <v>40</v>
      </c>
      <c r="F16" s="28">
        <v>54</v>
      </c>
      <c r="G16" s="22">
        <v>160</v>
      </c>
      <c r="H16" s="23">
        <f t="shared" si="0"/>
        <v>40</v>
      </c>
      <c r="I16" s="24">
        <f t="shared" si="1"/>
        <v>200</v>
      </c>
      <c r="J16" s="22">
        <v>143</v>
      </c>
      <c r="K16" s="23">
        <f t="shared" si="2"/>
        <v>40</v>
      </c>
      <c r="L16" s="24">
        <f t="shared" si="3"/>
        <v>183</v>
      </c>
      <c r="M16" s="27">
        <f t="shared" si="4"/>
        <v>383</v>
      </c>
      <c r="N16" s="22">
        <v>159</v>
      </c>
      <c r="O16" s="23">
        <f t="shared" si="5"/>
        <v>40</v>
      </c>
      <c r="P16" s="24">
        <f t="shared" si="6"/>
        <v>199</v>
      </c>
      <c r="Q16" s="27">
        <f t="shared" si="7"/>
        <v>582</v>
      </c>
      <c r="R16" s="22">
        <v>175</v>
      </c>
      <c r="S16" s="23">
        <f t="shared" si="8"/>
        <v>40</v>
      </c>
      <c r="T16" s="24">
        <f t="shared" si="9"/>
        <v>215</v>
      </c>
      <c r="U16" s="27">
        <f t="shared" si="10"/>
        <v>797</v>
      </c>
      <c r="V16" s="22">
        <v>136</v>
      </c>
      <c r="W16" s="23">
        <f t="shared" si="11"/>
        <v>40</v>
      </c>
      <c r="X16" s="24">
        <f t="shared" si="12"/>
        <v>176</v>
      </c>
      <c r="Y16" s="27">
        <f t="shared" si="13"/>
        <v>973</v>
      </c>
      <c r="Z16" s="22">
        <v>146</v>
      </c>
      <c r="AA16" s="23">
        <f t="shared" si="14"/>
        <v>40</v>
      </c>
      <c r="AB16" s="24">
        <f t="shared" si="15"/>
        <v>186</v>
      </c>
      <c r="AC16" s="25">
        <f t="shared" si="16"/>
        <v>1159</v>
      </c>
      <c r="AD16" s="52">
        <f t="shared" si="17"/>
        <v>919</v>
      </c>
      <c r="AE16" s="26">
        <f t="shared" si="19"/>
        <v>153.16666666666666</v>
      </c>
    </row>
    <row r="17" spans="1:31" ht="12.75">
      <c r="A17" s="19">
        <v>14</v>
      </c>
      <c r="B17" s="20" t="s">
        <v>152</v>
      </c>
      <c r="C17" s="20" t="s">
        <v>138</v>
      </c>
      <c r="D17" s="20">
        <v>165</v>
      </c>
      <c r="E17" s="21">
        <v>31</v>
      </c>
      <c r="F17" s="28">
        <v>46</v>
      </c>
      <c r="G17" s="22">
        <v>107</v>
      </c>
      <c r="H17" s="23">
        <f t="shared" si="0"/>
        <v>31</v>
      </c>
      <c r="I17" s="24">
        <f t="shared" si="1"/>
        <v>138</v>
      </c>
      <c r="J17" s="22">
        <v>165</v>
      </c>
      <c r="K17" s="23">
        <f t="shared" si="2"/>
        <v>31</v>
      </c>
      <c r="L17" s="24">
        <f t="shared" si="3"/>
        <v>196</v>
      </c>
      <c r="M17" s="27">
        <f t="shared" si="4"/>
        <v>334</v>
      </c>
      <c r="N17" s="22">
        <v>167</v>
      </c>
      <c r="O17" s="23">
        <f t="shared" si="5"/>
        <v>31</v>
      </c>
      <c r="P17" s="24">
        <f t="shared" si="6"/>
        <v>198</v>
      </c>
      <c r="Q17" s="27">
        <f t="shared" si="7"/>
        <v>532</v>
      </c>
      <c r="R17" s="22">
        <v>187</v>
      </c>
      <c r="S17" s="23">
        <f t="shared" si="8"/>
        <v>31</v>
      </c>
      <c r="T17" s="24">
        <f t="shared" si="9"/>
        <v>218</v>
      </c>
      <c r="U17" s="27">
        <f t="shared" si="10"/>
        <v>750</v>
      </c>
      <c r="V17" s="22">
        <v>140</v>
      </c>
      <c r="W17" s="23">
        <f t="shared" si="11"/>
        <v>31</v>
      </c>
      <c r="X17" s="24">
        <f t="shared" si="12"/>
        <v>171</v>
      </c>
      <c r="Y17" s="27">
        <f t="shared" si="13"/>
        <v>921</v>
      </c>
      <c r="Z17" s="22">
        <v>195</v>
      </c>
      <c r="AA17" s="23">
        <f t="shared" si="14"/>
        <v>31</v>
      </c>
      <c r="AB17" s="24">
        <f t="shared" si="15"/>
        <v>226</v>
      </c>
      <c r="AC17" s="25">
        <f t="shared" si="16"/>
        <v>1147</v>
      </c>
      <c r="AD17" s="52">
        <f t="shared" si="17"/>
        <v>961</v>
      </c>
      <c r="AE17" s="26">
        <f t="shared" si="19"/>
        <v>160.16666666666666</v>
      </c>
    </row>
    <row r="18" spans="1:31" ht="12.75">
      <c r="A18" s="19">
        <v>15</v>
      </c>
      <c r="B18" s="20" t="s">
        <v>173</v>
      </c>
      <c r="C18" s="20" t="s">
        <v>172</v>
      </c>
      <c r="D18" s="20">
        <v>147</v>
      </c>
      <c r="E18" s="21">
        <v>47</v>
      </c>
      <c r="F18" s="28">
        <v>60</v>
      </c>
      <c r="G18" s="22">
        <v>119</v>
      </c>
      <c r="H18" s="23">
        <f t="shared" si="0"/>
        <v>47</v>
      </c>
      <c r="I18" s="24">
        <f t="shared" si="1"/>
        <v>166</v>
      </c>
      <c r="J18" s="22">
        <v>185</v>
      </c>
      <c r="K18" s="23">
        <f t="shared" si="2"/>
        <v>47</v>
      </c>
      <c r="L18" s="24">
        <f t="shared" si="3"/>
        <v>232</v>
      </c>
      <c r="M18" s="27">
        <f t="shared" si="4"/>
        <v>398</v>
      </c>
      <c r="N18" s="22">
        <v>174</v>
      </c>
      <c r="O18" s="23">
        <f t="shared" si="5"/>
        <v>47</v>
      </c>
      <c r="P18" s="24">
        <f t="shared" si="6"/>
        <v>221</v>
      </c>
      <c r="Q18" s="27">
        <f t="shared" si="7"/>
        <v>619</v>
      </c>
      <c r="R18" s="22">
        <v>101</v>
      </c>
      <c r="S18" s="23">
        <f t="shared" si="8"/>
        <v>47</v>
      </c>
      <c r="T18" s="24">
        <f t="shared" si="9"/>
        <v>148</v>
      </c>
      <c r="U18" s="27">
        <f t="shared" si="10"/>
        <v>767</v>
      </c>
      <c r="V18" s="22">
        <v>165</v>
      </c>
      <c r="W18" s="23">
        <f t="shared" si="11"/>
        <v>47</v>
      </c>
      <c r="X18" s="24">
        <f t="shared" si="12"/>
        <v>212</v>
      </c>
      <c r="Y18" s="27">
        <f t="shared" si="13"/>
        <v>979</v>
      </c>
      <c r="Z18" s="22">
        <v>121</v>
      </c>
      <c r="AA18" s="23">
        <f t="shared" si="14"/>
        <v>47</v>
      </c>
      <c r="AB18" s="24">
        <f t="shared" si="15"/>
        <v>168</v>
      </c>
      <c r="AC18" s="25">
        <f t="shared" si="16"/>
        <v>1147</v>
      </c>
      <c r="AD18" s="52">
        <f t="shared" si="17"/>
        <v>865</v>
      </c>
      <c r="AE18" s="26">
        <f t="shared" si="19"/>
        <v>144.16666666666666</v>
      </c>
    </row>
    <row r="19" spans="1:31" ht="12.75">
      <c r="A19" s="19">
        <v>16</v>
      </c>
      <c r="B19" s="20" t="s">
        <v>198</v>
      </c>
      <c r="C19" s="20" t="s">
        <v>199</v>
      </c>
      <c r="D19" s="20">
        <v>172</v>
      </c>
      <c r="E19" s="21">
        <v>25</v>
      </c>
      <c r="F19" s="28">
        <v>55</v>
      </c>
      <c r="G19" s="22">
        <v>154</v>
      </c>
      <c r="H19" s="23">
        <f t="shared" si="0"/>
        <v>25</v>
      </c>
      <c r="I19" s="24">
        <f t="shared" si="1"/>
        <v>179</v>
      </c>
      <c r="J19" s="22">
        <v>170</v>
      </c>
      <c r="K19" s="23">
        <f t="shared" si="2"/>
        <v>25</v>
      </c>
      <c r="L19" s="24">
        <f t="shared" si="3"/>
        <v>195</v>
      </c>
      <c r="M19" s="27">
        <f t="shared" si="4"/>
        <v>374</v>
      </c>
      <c r="N19" s="22">
        <v>174</v>
      </c>
      <c r="O19" s="23">
        <f t="shared" si="5"/>
        <v>25</v>
      </c>
      <c r="P19" s="24">
        <f t="shared" si="6"/>
        <v>199</v>
      </c>
      <c r="Q19" s="27">
        <f t="shared" si="7"/>
        <v>573</v>
      </c>
      <c r="R19" s="22">
        <v>172</v>
      </c>
      <c r="S19" s="23">
        <f t="shared" si="8"/>
        <v>25</v>
      </c>
      <c r="T19" s="24">
        <f t="shared" si="9"/>
        <v>197</v>
      </c>
      <c r="U19" s="27">
        <f t="shared" si="10"/>
        <v>770</v>
      </c>
      <c r="V19" s="22">
        <v>180</v>
      </c>
      <c r="W19" s="23">
        <f t="shared" si="11"/>
        <v>25</v>
      </c>
      <c r="X19" s="24">
        <f t="shared" si="12"/>
        <v>205</v>
      </c>
      <c r="Y19" s="27">
        <f t="shared" si="13"/>
        <v>975</v>
      </c>
      <c r="Z19" s="22">
        <v>140</v>
      </c>
      <c r="AA19" s="23">
        <f t="shared" si="14"/>
        <v>25</v>
      </c>
      <c r="AB19" s="24">
        <f t="shared" si="15"/>
        <v>165</v>
      </c>
      <c r="AC19" s="25">
        <f t="shared" si="16"/>
        <v>1140</v>
      </c>
      <c r="AD19" s="52">
        <f t="shared" si="17"/>
        <v>990</v>
      </c>
      <c r="AE19" s="26">
        <f t="shared" si="19"/>
        <v>165</v>
      </c>
    </row>
    <row r="20" spans="1:31" ht="12.75">
      <c r="A20" s="19">
        <v>17</v>
      </c>
      <c r="B20" s="20" t="s">
        <v>158</v>
      </c>
      <c r="C20" s="20" t="s">
        <v>138</v>
      </c>
      <c r="D20" s="20">
        <v>181</v>
      </c>
      <c r="E20" s="21">
        <v>17</v>
      </c>
      <c r="F20" s="28">
        <v>50</v>
      </c>
      <c r="G20" s="22">
        <v>211</v>
      </c>
      <c r="H20" s="23">
        <f t="shared" si="0"/>
        <v>17</v>
      </c>
      <c r="I20" s="24">
        <f t="shared" si="1"/>
        <v>228</v>
      </c>
      <c r="J20" s="22">
        <v>146</v>
      </c>
      <c r="K20" s="23">
        <f t="shared" si="2"/>
        <v>17</v>
      </c>
      <c r="L20" s="24">
        <f t="shared" si="3"/>
        <v>163</v>
      </c>
      <c r="M20" s="27">
        <f t="shared" si="4"/>
        <v>391</v>
      </c>
      <c r="N20" s="22">
        <v>175</v>
      </c>
      <c r="O20" s="23">
        <f t="shared" si="5"/>
        <v>17</v>
      </c>
      <c r="P20" s="24">
        <f t="shared" si="6"/>
        <v>192</v>
      </c>
      <c r="Q20" s="27">
        <f t="shared" si="7"/>
        <v>583</v>
      </c>
      <c r="R20" s="22">
        <v>157</v>
      </c>
      <c r="S20" s="23">
        <f t="shared" si="8"/>
        <v>17</v>
      </c>
      <c r="T20" s="24">
        <f t="shared" si="9"/>
        <v>174</v>
      </c>
      <c r="U20" s="27">
        <f t="shared" si="10"/>
        <v>757</v>
      </c>
      <c r="V20" s="22">
        <v>179</v>
      </c>
      <c r="W20" s="23">
        <f t="shared" si="11"/>
        <v>17</v>
      </c>
      <c r="X20" s="24">
        <f t="shared" si="12"/>
        <v>196</v>
      </c>
      <c r="Y20" s="27">
        <f t="shared" si="13"/>
        <v>953</v>
      </c>
      <c r="Z20" s="22">
        <v>161</v>
      </c>
      <c r="AA20" s="23">
        <f t="shared" si="14"/>
        <v>17</v>
      </c>
      <c r="AB20" s="24">
        <f t="shared" si="15"/>
        <v>178</v>
      </c>
      <c r="AC20" s="25">
        <f t="shared" si="16"/>
        <v>1131</v>
      </c>
      <c r="AD20" s="52">
        <f t="shared" si="17"/>
        <v>1029</v>
      </c>
      <c r="AE20" s="26">
        <f t="shared" si="19"/>
        <v>171.5</v>
      </c>
    </row>
    <row r="21" spans="1:31" ht="12.75">
      <c r="A21" s="19">
        <v>18</v>
      </c>
      <c r="B21" s="20" t="s">
        <v>200</v>
      </c>
      <c r="C21" s="20" t="s">
        <v>201</v>
      </c>
      <c r="D21" s="20">
        <v>177</v>
      </c>
      <c r="E21" s="21">
        <v>20</v>
      </c>
      <c r="F21" s="28">
        <v>62</v>
      </c>
      <c r="G21" s="22">
        <v>182</v>
      </c>
      <c r="H21" s="23">
        <f t="shared" si="0"/>
        <v>20</v>
      </c>
      <c r="I21" s="24">
        <f t="shared" si="1"/>
        <v>202</v>
      </c>
      <c r="J21" s="22">
        <v>206</v>
      </c>
      <c r="K21" s="23">
        <f t="shared" si="2"/>
        <v>20</v>
      </c>
      <c r="L21" s="24">
        <f t="shared" si="3"/>
        <v>226</v>
      </c>
      <c r="M21" s="27">
        <f t="shared" si="4"/>
        <v>428</v>
      </c>
      <c r="N21" s="22">
        <v>138</v>
      </c>
      <c r="O21" s="23">
        <f t="shared" si="5"/>
        <v>20</v>
      </c>
      <c r="P21" s="24">
        <f t="shared" si="6"/>
        <v>158</v>
      </c>
      <c r="Q21" s="27">
        <f t="shared" si="7"/>
        <v>586</v>
      </c>
      <c r="R21" s="22">
        <v>172</v>
      </c>
      <c r="S21" s="23">
        <f t="shared" si="8"/>
        <v>20</v>
      </c>
      <c r="T21" s="24">
        <f t="shared" si="9"/>
        <v>192</v>
      </c>
      <c r="U21" s="27">
        <f t="shared" si="10"/>
        <v>778</v>
      </c>
      <c r="V21" s="22">
        <v>145</v>
      </c>
      <c r="W21" s="23">
        <f t="shared" si="11"/>
        <v>20</v>
      </c>
      <c r="X21" s="24">
        <f t="shared" si="12"/>
        <v>165</v>
      </c>
      <c r="Y21" s="27">
        <f t="shared" si="13"/>
        <v>943</v>
      </c>
      <c r="Z21" s="22">
        <v>165</v>
      </c>
      <c r="AA21" s="23">
        <f t="shared" si="14"/>
        <v>20</v>
      </c>
      <c r="AB21" s="24">
        <f t="shared" si="15"/>
        <v>185</v>
      </c>
      <c r="AC21" s="25">
        <f t="shared" si="16"/>
        <v>1128</v>
      </c>
      <c r="AD21" s="52">
        <f t="shared" si="17"/>
        <v>1008</v>
      </c>
      <c r="AE21" s="26">
        <f t="shared" si="19"/>
        <v>168</v>
      </c>
    </row>
    <row r="22" spans="1:31" ht="12.75">
      <c r="A22" s="19">
        <v>19</v>
      </c>
      <c r="B22" s="20" t="s">
        <v>167</v>
      </c>
      <c r="C22" s="20" t="s">
        <v>73</v>
      </c>
      <c r="D22" s="20">
        <v>134</v>
      </c>
      <c r="E22" s="21">
        <v>59</v>
      </c>
      <c r="F22" s="28">
        <v>64</v>
      </c>
      <c r="G22" s="22">
        <v>137</v>
      </c>
      <c r="H22" s="23">
        <f t="shared" si="0"/>
        <v>59</v>
      </c>
      <c r="I22" s="24">
        <f t="shared" si="1"/>
        <v>196</v>
      </c>
      <c r="J22" s="22">
        <v>132</v>
      </c>
      <c r="K22" s="23">
        <f t="shared" si="2"/>
        <v>59</v>
      </c>
      <c r="L22" s="24">
        <f t="shared" si="3"/>
        <v>191</v>
      </c>
      <c r="M22" s="27">
        <f t="shared" si="4"/>
        <v>387</v>
      </c>
      <c r="N22" s="22">
        <v>107</v>
      </c>
      <c r="O22" s="23">
        <f t="shared" si="5"/>
        <v>59</v>
      </c>
      <c r="P22" s="24">
        <f t="shared" si="6"/>
        <v>166</v>
      </c>
      <c r="Q22" s="27">
        <f t="shared" si="7"/>
        <v>553</v>
      </c>
      <c r="R22" s="22">
        <v>125</v>
      </c>
      <c r="S22" s="23">
        <f t="shared" si="8"/>
        <v>59</v>
      </c>
      <c r="T22" s="24">
        <f t="shared" si="9"/>
        <v>184</v>
      </c>
      <c r="U22" s="27">
        <f t="shared" si="10"/>
        <v>737</v>
      </c>
      <c r="V22" s="22">
        <v>141</v>
      </c>
      <c r="W22" s="23">
        <f t="shared" si="11"/>
        <v>59</v>
      </c>
      <c r="X22" s="24">
        <f t="shared" si="12"/>
        <v>200</v>
      </c>
      <c r="Y22" s="27">
        <f t="shared" si="13"/>
        <v>937</v>
      </c>
      <c r="Z22" s="22">
        <v>121</v>
      </c>
      <c r="AA22" s="23">
        <f t="shared" si="14"/>
        <v>59</v>
      </c>
      <c r="AB22" s="24">
        <f t="shared" si="15"/>
        <v>180</v>
      </c>
      <c r="AC22" s="25">
        <f t="shared" si="16"/>
        <v>1117</v>
      </c>
      <c r="AD22" s="52">
        <f t="shared" si="17"/>
        <v>763</v>
      </c>
      <c r="AE22" s="26">
        <f t="shared" si="19"/>
        <v>127.16666666666667</v>
      </c>
    </row>
    <row r="23" spans="1:31" ht="12.75">
      <c r="A23" s="19">
        <v>20</v>
      </c>
      <c r="B23" s="20" t="s">
        <v>149</v>
      </c>
      <c r="C23" s="20" t="s">
        <v>135</v>
      </c>
      <c r="D23" s="20">
        <v>150</v>
      </c>
      <c r="E23" s="21">
        <v>45</v>
      </c>
      <c r="F23" s="28">
        <v>42</v>
      </c>
      <c r="G23" s="22">
        <v>112</v>
      </c>
      <c r="H23" s="23">
        <f t="shared" si="0"/>
        <v>45</v>
      </c>
      <c r="I23" s="24">
        <f t="shared" si="1"/>
        <v>157</v>
      </c>
      <c r="J23" s="22">
        <v>125</v>
      </c>
      <c r="K23" s="23">
        <f t="shared" si="2"/>
        <v>45</v>
      </c>
      <c r="L23" s="24">
        <f t="shared" si="3"/>
        <v>170</v>
      </c>
      <c r="M23" s="27">
        <f t="shared" si="4"/>
        <v>327</v>
      </c>
      <c r="N23" s="22">
        <v>155</v>
      </c>
      <c r="O23" s="23">
        <f t="shared" si="5"/>
        <v>45</v>
      </c>
      <c r="P23" s="24">
        <f t="shared" si="6"/>
        <v>200</v>
      </c>
      <c r="Q23" s="27">
        <f t="shared" si="7"/>
        <v>527</v>
      </c>
      <c r="R23" s="22">
        <v>169</v>
      </c>
      <c r="S23" s="23">
        <f t="shared" si="8"/>
        <v>45</v>
      </c>
      <c r="T23" s="24">
        <f t="shared" si="9"/>
        <v>214</v>
      </c>
      <c r="U23" s="27">
        <f t="shared" si="10"/>
        <v>741</v>
      </c>
      <c r="V23" s="22">
        <v>170</v>
      </c>
      <c r="W23" s="23">
        <f t="shared" si="11"/>
        <v>45</v>
      </c>
      <c r="X23" s="24">
        <f t="shared" si="12"/>
        <v>215</v>
      </c>
      <c r="Y23" s="27">
        <f t="shared" si="13"/>
        <v>956</v>
      </c>
      <c r="Z23" s="22">
        <v>112</v>
      </c>
      <c r="AA23" s="23">
        <f t="shared" si="14"/>
        <v>45</v>
      </c>
      <c r="AB23" s="24">
        <f t="shared" si="15"/>
        <v>157</v>
      </c>
      <c r="AC23" s="25">
        <f t="shared" si="16"/>
        <v>1113</v>
      </c>
      <c r="AD23" s="52">
        <f t="shared" si="17"/>
        <v>843</v>
      </c>
      <c r="AE23" s="26">
        <f t="shared" si="19"/>
        <v>140.5</v>
      </c>
    </row>
    <row r="24" spans="1:31" ht="12.75">
      <c r="A24" s="19">
        <v>21</v>
      </c>
      <c r="B24" s="20" t="s">
        <v>166</v>
      </c>
      <c r="C24" s="20" t="s">
        <v>146</v>
      </c>
      <c r="D24" s="20">
        <v>170</v>
      </c>
      <c r="E24" s="21">
        <v>27</v>
      </c>
      <c r="F24" s="28">
        <v>63</v>
      </c>
      <c r="G24" s="22">
        <v>169</v>
      </c>
      <c r="H24" s="23">
        <f t="shared" si="0"/>
        <v>27</v>
      </c>
      <c r="I24" s="24">
        <f t="shared" si="1"/>
        <v>196</v>
      </c>
      <c r="J24" s="22">
        <v>133</v>
      </c>
      <c r="K24" s="23">
        <f t="shared" si="2"/>
        <v>27</v>
      </c>
      <c r="L24" s="24">
        <f t="shared" si="3"/>
        <v>160</v>
      </c>
      <c r="M24" s="27">
        <f t="shared" si="4"/>
        <v>356</v>
      </c>
      <c r="N24" s="22">
        <v>145</v>
      </c>
      <c r="O24" s="23">
        <f t="shared" si="5"/>
        <v>27</v>
      </c>
      <c r="P24" s="24">
        <f t="shared" si="6"/>
        <v>172</v>
      </c>
      <c r="Q24" s="27">
        <f t="shared" si="7"/>
        <v>528</v>
      </c>
      <c r="R24" s="22">
        <v>143</v>
      </c>
      <c r="S24" s="23">
        <f t="shared" si="8"/>
        <v>27</v>
      </c>
      <c r="T24" s="24">
        <f t="shared" si="9"/>
        <v>170</v>
      </c>
      <c r="U24" s="27">
        <f t="shared" si="10"/>
        <v>698</v>
      </c>
      <c r="V24" s="22">
        <v>200</v>
      </c>
      <c r="W24" s="23">
        <f t="shared" si="11"/>
        <v>27</v>
      </c>
      <c r="X24" s="24">
        <f t="shared" si="12"/>
        <v>227</v>
      </c>
      <c r="Y24" s="27">
        <f t="shared" si="13"/>
        <v>925</v>
      </c>
      <c r="Z24" s="22">
        <v>152</v>
      </c>
      <c r="AA24" s="23">
        <f t="shared" si="14"/>
        <v>27</v>
      </c>
      <c r="AB24" s="24">
        <f t="shared" si="15"/>
        <v>179</v>
      </c>
      <c r="AC24" s="25">
        <f t="shared" si="16"/>
        <v>1104</v>
      </c>
      <c r="AD24" s="52">
        <f t="shared" si="17"/>
        <v>942</v>
      </c>
      <c r="AE24" s="26">
        <f t="shared" si="19"/>
        <v>157</v>
      </c>
    </row>
    <row r="25" spans="1:31" ht="12.75">
      <c r="A25" s="19">
        <v>22</v>
      </c>
      <c r="B25" s="20" t="s">
        <v>237</v>
      </c>
      <c r="C25" s="20" t="s">
        <v>199</v>
      </c>
      <c r="D25" s="20">
        <v>166</v>
      </c>
      <c r="E25" s="21">
        <v>30</v>
      </c>
      <c r="F25" s="28">
        <v>64</v>
      </c>
      <c r="G25" s="22">
        <v>141</v>
      </c>
      <c r="H25" s="23">
        <f t="shared" si="0"/>
        <v>30</v>
      </c>
      <c r="I25" s="24">
        <f t="shared" si="1"/>
        <v>171</v>
      </c>
      <c r="J25" s="22">
        <v>112</v>
      </c>
      <c r="K25" s="23">
        <f t="shared" si="2"/>
        <v>30</v>
      </c>
      <c r="L25" s="24">
        <f t="shared" si="3"/>
        <v>142</v>
      </c>
      <c r="M25" s="27">
        <f t="shared" si="4"/>
        <v>313</v>
      </c>
      <c r="N25" s="22">
        <v>176</v>
      </c>
      <c r="O25" s="23">
        <f t="shared" si="5"/>
        <v>30</v>
      </c>
      <c r="P25" s="24">
        <f t="shared" si="6"/>
        <v>206</v>
      </c>
      <c r="Q25" s="27">
        <f t="shared" si="7"/>
        <v>519</v>
      </c>
      <c r="R25" s="22">
        <v>117</v>
      </c>
      <c r="S25" s="23">
        <f t="shared" si="8"/>
        <v>30</v>
      </c>
      <c r="T25" s="24">
        <f t="shared" si="9"/>
        <v>147</v>
      </c>
      <c r="U25" s="27">
        <f t="shared" si="10"/>
        <v>666</v>
      </c>
      <c r="V25" s="22">
        <v>137</v>
      </c>
      <c r="W25" s="23">
        <f t="shared" si="11"/>
        <v>30</v>
      </c>
      <c r="X25" s="24">
        <f t="shared" si="12"/>
        <v>167</v>
      </c>
      <c r="Y25" s="27">
        <f t="shared" si="13"/>
        <v>833</v>
      </c>
      <c r="Z25" s="22">
        <v>231</v>
      </c>
      <c r="AA25" s="23">
        <f t="shared" si="14"/>
        <v>30</v>
      </c>
      <c r="AB25" s="24">
        <f t="shared" si="15"/>
        <v>261</v>
      </c>
      <c r="AC25" s="25">
        <f t="shared" si="16"/>
        <v>1094</v>
      </c>
      <c r="AD25" s="52">
        <f t="shared" si="17"/>
        <v>914</v>
      </c>
      <c r="AE25" s="26">
        <f t="shared" si="19"/>
        <v>152.33333333333334</v>
      </c>
    </row>
    <row r="26" spans="1:31" ht="12.75">
      <c r="A26" s="19">
        <v>23</v>
      </c>
      <c r="B26" s="20" t="s">
        <v>161</v>
      </c>
      <c r="C26" s="20" t="s">
        <v>74</v>
      </c>
      <c r="D26" s="20">
        <v>136</v>
      </c>
      <c r="E26" s="21">
        <v>57</v>
      </c>
      <c r="F26" s="28">
        <v>56</v>
      </c>
      <c r="G26" s="22">
        <v>121</v>
      </c>
      <c r="H26" s="23">
        <f t="shared" si="0"/>
        <v>57</v>
      </c>
      <c r="I26" s="24">
        <f t="shared" si="1"/>
        <v>178</v>
      </c>
      <c r="J26" s="22">
        <v>109</v>
      </c>
      <c r="K26" s="23">
        <f t="shared" si="2"/>
        <v>57</v>
      </c>
      <c r="L26" s="24">
        <f t="shared" si="3"/>
        <v>166</v>
      </c>
      <c r="M26" s="27">
        <f t="shared" si="4"/>
        <v>344</v>
      </c>
      <c r="N26" s="22">
        <v>125</v>
      </c>
      <c r="O26" s="23">
        <f t="shared" si="5"/>
        <v>57</v>
      </c>
      <c r="P26" s="24">
        <f t="shared" si="6"/>
        <v>182</v>
      </c>
      <c r="Q26" s="27">
        <f t="shared" si="7"/>
        <v>526</v>
      </c>
      <c r="R26" s="22">
        <v>114</v>
      </c>
      <c r="S26" s="23">
        <f t="shared" si="8"/>
        <v>57</v>
      </c>
      <c r="T26" s="24">
        <f t="shared" si="9"/>
        <v>171</v>
      </c>
      <c r="U26" s="27">
        <f t="shared" si="10"/>
        <v>697</v>
      </c>
      <c r="V26" s="22">
        <v>144</v>
      </c>
      <c r="W26" s="23">
        <f t="shared" si="11"/>
        <v>57</v>
      </c>
      <c r="X26" s="24">
        <f t="shared" si="12"/>
        <v>201</v>
      </c>
      <c r="Y26" s="27">
        <f t="shared" si="13"/>
        <v>898</v>
      </c>
      <c r="Z26" s="22">
        <v>136</v>
      </c>
      <c r="AA26" s="23">
        <f t="shared" si="14"/>
        <v>57</v>
      </c>
      <c r="AB26" s="24">
        <f t="shared" si="15"/>
        <v>193</v>
      </c>
      <c r="AC26" s="25">
        <f t="shared" si="16"/>
        <v>1091</v>
      </c>
      <c r="AD26" s="52">
        <f aca="true" t="shared" si="20" ref="AD26:AD33">G26+J26+N26+R26+V26+Z26</f>
        <v>749</v>
      </c>
      <c r="AE26" s="26">
        <f aca="true" t="shared" si="21" ref="AE26:AE33">AVERAGE(G26,J26,N26,R26,V26,Z26)</f>
        <v>124.83333333333333</v>
      </c>
    </row>
    <row r="27" spans="1:31" ht="12.75">
      <c r="A27" s="19">
        <v>24</v>
      </c>
      <c r="B27" s="20" t="s">
        <v>196</v>
      </c>
      <c r="C27" s="20" t="s">
        <v>137</v>
      </c>
      <c r="D27" s="20">
        <v>175</v>
      </c>
      <c r="E27" s="21">
        <v>22</v>
      </c>
      <c r="F27" s="28">
        <v>45</v>
      </c>
      <c r="G27" s="22">
        <v>129</v>
      </c>
      <c r="H27" s="23">
        <f t="shared" si="0"/>
        <v>22</v>
      </c>
      <c r="I27" s="24">
        <f t="shared" si="1"/>
        <v>151</v>
      </c>
      <c r="J27" s="22">
        <v>213</v>
      </c>
      <c r="K27" s="23">
        <f t="shared" si="2"/>
        <v>22</v>
      </c>
      <c r="L27" s="24">
        <f t="shared" si="3"/>
        <v>235</v>
      </c>
      <c r="M27" s="27">
        <f t="shared" si="4"/>
        <v>386</v>
      </c>
      <c r="N27" s="22">
        <v>140</v>
      </c>
      <c r="O27" s="23">
        <f t="shared" si="5"/>
        <v>22</v>
      </c>
      <c r="P27" s="24">
        <f t="shared" si="6"/>
        <v>162</v>
      </c>
      <c r="Q27" s="27">
        <f t="shared" si="7"/>
        <v>548</v>
      </c>
      <c r="R27" s="22">
        <v>148</v>
      </c>
      <c r="S27" s="23">
        <f t="shared" si="8"/>
        <v>22</v>
      </c>
      <c r="T27" s="24">
        <f t="shared" si="9"/>
        <v>170</v>
      </c>
      <c r="U27" s="27">
        <f t="shared" si="10"/>
        <v>718</v>
      </c>
      <c r="V27" s="22">
        <v>134</v>
      </c>
      <c r="W27" s="23">
        <f t="shared" si="11"/>
        <v>22</v>
      </c>
      <c r="X27" s="24">
        <f t="shared" si="12"/>
        <v>156</v>
      </c>
      <c r="Y27" s="27">
        <f t="shared" si="13"/>
        <v>874</v>
      </c>
      <c r="Z27" s="22">
        <v>163</v>
      </c>
      <c r="AA27" s="23">
        <f t="shared" si="14"/>
        <v>22</v>
      </c>
      <c r="AB27" s="24">
        <f t="shared" si="15"/>
        <v>185</v>
      </c>
      <c r="AC27" s="25">
        <f t="shared" si="16"/>
        <v>1059</v>
      </c>
      <c r="AD27" s="52">
        <f t="shared" si="20"/>
        <v>927</v>
      </c>
      <c r="AE27" s="26">
        <f t="shared" si="21"/>
        <v>154.5</v>
      </c>
    </row>
    <row r="28" spans="1:31" ht="12.75">
      <c r="A28" s="19">
        <v>25</v>
      </c>
      <c r="B28" s="20" t="s">
        <v>150</v>
      </c>
      <c r="C28" s="20" t="s">
        <v>135</v>
      </c>
      <c r="D28" s="20">
        <v>157</v>
      </c>
      <c r="E28" s="21">
        <v>38</v>
      </c>
      <c r="F28" s="28">
        <v>43</v>
      </c>
      <c r="G28" s="22">
        <v>115</v>
      </c>
      <c r="H28" s="23">
        <f t="shared" si="0"/>
        <v>38</v>
      </c>
      <c r="I28" s="24">
        <f t="shared" si="1"/>
        <v>153</v>
      </c>
      <c r="J28" s="22">
        <v>125</v>
      </c>
      <c r="K28" s="23">
        <f t="shared" si="2"/>
        <v>38</v>
      </c>
      <c r="L28" s="24">
        <f t="shared" si="3"/>
        <v>163</v>
      </c>
      <c r="M28" s="27">
        <f t="shared" si="4"/>
        <v>316</v>
      </c>
      <c r="N28" s="22">
        <v>145</v>
      </c>
      <c r="O28" s="23">
        <f t="shared" si="5"/>
        <v>38</v>
      </c>
      <c r="P28" s="24">
        <f t="shared" si="6"/>
        <v>183</v>
      </c>
      <c r="Q28" s="27">
        <f t="shared" si="7"/>
        <v>499</v>
      </c>
      <c r="R28" s="22">
        <v>124</v>
      </c>
      <c r="S28" s="23">
        <f t="shared" si="8"/>
        <v>38</v>
      </c>
      <c r="T28" s="24">
        <f t="shared" si="9"/>
        <v>162</v>
      </c>
      <c r="U28" s="27">
        <f t="shared" si="10"/>
        <v>661</v>
      </c>
      <c r="V28" s="22">
        <v>133</v>
      </c>
      <c r="W28" s="23">
        <f t="shared" si="11"/>
        <v>38</v>
      </c>
      <c r="X28" s="24">
        <f t="shared" si="12"/>
        <v>171</v>
      </c>
      <c r="Y28" s="27">
        <f t="shared" si="13"/>
        <v>832</v>
      </c>
      <c r="Z28" s="22">
        <v>171</v>
      </c>
      <c r="AA28" s="23">
        <f t="shared" si="14"/>
        <v>38</v>
      </c>
      <c r="AB28" s="24">
        <f t="shared" si="15"/>
        <v>209</v>
      </c>
      <c r="AC28" s="25">
        <f t="shared" si="16"/>
        <v>1041</v>
      </c>
      <c r="AD28" s="52">
        <f t="shared" si="20"/>
        <v>813</v>
      </c>
      <c r="AE28" s="26">
        <f t="shared" si="21"/>
        <v>135.5</v>
      </c>
    </row>
    <row r="29" spans="1:31" ht="12.75">
      <c r="A29" s="19">
        <v>26</v>
      </c>
      <c r="B29" s="20" t="s">
        <v>148</v>
      </c>
      <c r="C29" s="20" t="s">
        <v>66</v>
      </c>
      <c r="D29" s="20">
        <v>158</v>
      </c>
      <c r="E29" s="21">
        <v>37</v>
      </c>
      <c r="F29" s="28">
        <v>41</v>
      </c>
      <c r="G29" s="22">
        <v>152</v>
      </c>
      <c r="H29" s="23">
        <f t="shared" si="0"/>
        <v>37</v>
      </c>
      <c r="I29" s="24">
        <f t="shared" si="1"/>
        <v>189</v>
      </c>
      <c r="J29" s="22">
        <v>130</v>
      </c>
      <c r="K29" s="23">
        <f t="shared" si="2"/>
        <v>37</v>
      </c>
      <c r="L29" s="24">
        <f t="shared" si="3"/>
        <v>167</v>
      </c>
      <c r="M29" s="27">
        <f t="shared" si="4"/>
        <v>356</v>
      </c>
      <c r="N29" s="22">
        <v>132</v>
      </c>
      <c r="O29" s="23">
        <f t="shared" si="5"/>
        <v>37</v>
      </c>
      <c r="P29" s="24">
        <f t="shared" si="6"/>
        <v>169</v>
      </c>
      <c r="Q29" s="27">
        <f t="shared" si="7"/>
        <v>525</v>
      </c>
      <c r="R29" s="22">
        <v>97</v>
      </c>
      <c r="S29" s="23">
        <f t="shared" si="8"/>
        <v>37</v>
      </c>
      <c r="T29" s="24">
        <f t="shared" si="9"/>
        <v>134</v>
      </c>
      <c r="U29" s="27">
        <f t="shared" si="10"/>
        <v>659</v>
      </c>
      <c r="V29" s="22">
        <v>138</v>
      </c>
      <c r="W29" s="23">
        <f t="shared" si="11"/>
        <v>37</v>
      </c>
      <c r="X29" s="24">
        <f t="shared" si="12"/>
        <v>175</v>
      </c>
      <c r="Y29" s="27">
        <f t="shared" si="13"/>
        <v>834</v>
      </c>
      <c r="Z29" s="22">
        <v>163</v>
      </c>
      <c r="AA29" s="23">
        <f t="shared" si="14"/>
        <v>37</v>
      </c>
      <c r="AB29" s="24">
        <f t="shared" si="15"/>
        <v>200</v>
      </c>
      <c r="AC29" s="25">
        <f t="shared" si="16"/>
        <v>1034</v>
      </c>
      <c r="AD29" s="52">
        <f t="shared" si="20"/>
        <v>812</v>
      </c>
      <c r="AE29" s="26">
        <f t="shared" si="21"/>
        <v>135.33333333333334</v>
      </c>
    </row>
    <row r="30" spans="1:31" ht="12.75">
      <c r="A30" s="19">
        <v>27</v>
      </c>
      <c r="B30" s="20" t="s">
        <v>159</v>
      </c>
      <c r="C30" s="20" t="s">
        <v>142</v>
      </c>
      <c r="D30" s="20">
        <v>138</v>
      </c>
      <c r="E30" s="21">
        <v>55</v>
      </c>
      <c r="F30" s="28">
        <v>53</v>
      </c>
      <c r="G30" s="22">
        <v>135</v>
      </c>
      <c r="H30" s="23">
        <f t="shared" si="0"/>
        <v>55</v>
      </c>
      <c r="I30" s="24">
        <f t="shared" si="1"/>
        <v>190</v>
      </c>
      <c r="J30" s="22">
        <v>104</v>
      </c>
      <c r="K30" s="23">
        <f t="shared" si="2"/>
        <v>55</v>
      </c>
      <c r="L30" s="24">
        <f t="shared" si="3"/>
        <v>159</v>
      </c>
      <c r="M30" s="27">
        <f t="shared" si="4"/>
        <v>349</v>
      </c>
      <c r="N30" s="22">
        <v>104</v>
      </c>
      <c r="O30" s="23">
        <f t="shared" si="5"/>
        <v>55</v>
      </c>
      <c r="P30" s="24">
        <f t="shared" si="6"/>
        <v>159</v>
      </c>
      <c r="Q30" s="27">
        <f t="shared" si="7"/>
        <v>508</v>
      </c>
      <c r="R30" s="22">
        <v>122</v>
      </c>
      <c r="S30" s="23">
        <f t="shared" si="8"/>
        <v>55</v>
      </c>
      <c r="T30" s="24">
        <f t="shared" si="9"/>
        <v>177</v>
      </c>
      <c r="U30" s="27">
        <f t="shared" si="10"/>
        <v>685</v>
      </c>
      <c r="V30" s="22">
        <v>140</v>
      </c>
      <c r="W30" s="23">
        <f t="shared" si="11"/>
        <v>55</v>
      </c>
      <c r="X30" s="24">
        <f t="shared" si="12"/>
        <v>195</v>
      </c>
      <c r="Y30" s="27">
        <f t="shared" si="13"/>
        <v>880</v>
      </c>
      <c r="Z30" s="22">
        <v>97</v>
      </c>
      <c r="AA30" s="23">
        <f t="shared" si="14"/>
        <v>55</v>
      </c>
      <c r="AB30" s="24">
        <f t="shared" si="15"/>
        <v>152</v>
      </c>
      <c r="AC30" s="25">
        <f t="shared" si="16"/>
        <v>1032</v>
      </c>
      <c r="AD30" s="52">
        <f t="shared" si="20"/>
        <v>702</v>
      </c>
      <c r="AE30" s="26">
        <f t="shared" si="21"/>
        <v>117</v>
      </c>
    </row>
    <row r="31" spans="1:31" ht="12.75">
      <c r="A31" s="19">
        <v>28</v>
      </c>
      <c r="B31" s="20" t="s">
        <v>156</v>
      </c>
      <c r="C31" s="20" t="s">
        <v>140</v>
      </c>
      <c r="D31" s="20">
        <v>151</v>
      </c>
      <c r="E31" s="21">
        <v>44</v>
      </c>
      <c r="F31" s="28">
        <v>49</v>
      </c>
      <c r="G31" s="22">
        <v>105</v>
      </c>
      <c r="H31" s="23">
        <f t="shared" si="0"/>
        <v>44</v>
      </c>
      <c r="I31" s="24">
        <f t="shared" si="1"/>
        <v>149</v>
      </c>
      <c r="J31" s="22">
        <v>136</v>
      </c>
      <c r="K31" s="23">
        <f t="shared" si="2"/>
        <v>44</v>
      </c>
      <c r="L31" s="24">
        <f t="shared" si="3"/>
        <v>180</v>
      </c>
      <c r="M31" s="27">
        <f t="shared" si="4"/>
        <v>329</v>
      </c>
      <c r="N31" s="22">
        <v>146</v>
      </c>
      <c r="O31" s="23">
        <f t="shared" si="5"/>
        <v>44</v>
      </c>
      <c r="P31" s="24">
        <f t="shared" si="6"/>
        <v>190</v>
      </c>
      <c r="Q31" s="27">
        <f t="shared" si="7"/>
        <v>519</v>
      </c>
      <c r="R31" s="22">
        <v>116</v>
      </c>
      <c r="S31" s="23">
        <f t="shared" si="8"/>
        <v>44</v>
      </c>
      <c r="T31" s="24">
        <f t="shared" si="9"/>
        <v>160</v>
      </c>
      <c r="U31" s="27">
        <f t="shared" si="10"/>
        <v>679</v>
      </c>
      <c r="V31" s="22">
        <v>123</v>
      </c>
      <c r="W31" s="23">
        <f t="shared" si="11"/>
        <v>44</v>
      </c>
      <c r="X31" s="24">
        <f t="shared" si="12"/>
        <v>167</v>
      </c>
      <c r="Y31" s="27">
        <f t="shared" si="13"/>
        <v>846</v>
      </c>
      <c r="Z31" s="22">
        <v>135</v>
      </c>
      <c r="AA31" s="23">
        <f t="shared" si="14"/>
        <v>44</v>
      </c>
      <c r="AB31" s="24">
        <f t="shared" si="15"/>
        <v>179</v>
      </c>
      <c r="AC31" s="25">
        <f t="shared" si="16"/>
        <v>1025</v>
      </c>
      <c r="AD31" s="52">
        <f t="shared" si="20"/>
        <v>761</v>
      </c>
      <c r="AE31" s="26">
        <f t="shared" si="21"/>
        <v>126.83333333333333</v>
      </c>
    </row>
    <row r="32" spans="1:31" ht="12.75">
      <c r="A32" s="19">
        <v>29</v>
      </c>
      <c r="B32" s="20" t="s">
        <v>154</v>
      </c>
      <c r="C32" s="20" t="s">
        <v>139</v>
      </c>
      <c r="D32" s="20">
        <v>186</v>
      </c>
      <c r="E32" s="21">
        <v>12</v>
      </c>
      <c r="F32" s="28">
        <v>47</v>
      </c>
      <c r="G32" s="22">
        <v>163</v>
      </c>
      <c r="H32" s="23">
        <f t="shared" si="0"/>
        <v>12</v>
      </c>
      <c r="I32" s="24">
        <f t="shared" si="1"/>
        <v>175</v>
      </c>
      <c r="J32" s="22">
        <v>122</v>
      </c>
      <c r="K32" s="23">
        <f t="shared" si="2"/>
        <v>12</v>
      </c>
      <c r="L32" s="24">
        <f t="shared" si="3"/>
        <v>134</v>
      </c>
      <c r="M32" s="27">
        <f t="shared" si="4"/>
        <v>309</v>
      </c>
      <c r="N32" s="22">
        <v>133</v>
      </c>
      <c r="O32" s="23">
        <f t="shared" si="5"/>
        <v>12</v>
      </c>
      <c r="P32" s="24">
        <f t="shared" si="6"/>
        <v>145</v>
      </c>
      <c r="Q32" s="27">
        <f t="shared" si="7"/>
        <v>454</v>
      </c>
      <c r="R32" s="22">
        <v>116</v>
      </c>
      <c r="S32" s="23">
        <f t="shared" si="8"/>
        <v>12</v>
      </c>
      <c r="T32" s="24">
        <f t="shared" si="9"/>
        <v>128</v>
      </c>
      <c r="U32" s="27">
        <f t="shared" si="10"/>
        <v>582</v>
      </c>
      <c r="V32" s="22">
        <v>222</v>
      </c>
      <c r="W32" s="23">
        <f t="shared" si="11"/>
        <v>12</v>
      </c>
      <c r="X32" s="24">
        <f t="shared" si="12"/>
        <v>234</v>
      </c>
      <c r="Y32" s="27">
        <f t="shared" si="13"/>
        <v>816</v>
      </c>
      <c r="Z32" s="22">
        <v>171</v>
      </c>
      <c r="AA32" s="23">
        <f t="shared" si="14"/>
        <v>12</v>
      </c>
      <c r="AB32" s="24">
        <f t="shared" si="15"/>
        <v>183</v>
      </c>
      <c r="AC32" s="25">
        <f t="shared" si="16"/>
        <v>999</v>
      </c>
      <c r="AD32" s="52">
        <f t="shared" si="20"/>
        <v>927</v>
      </c>
      <c r="AE32" s="26">
        <f t="shared" si="21"/>
        <v>154.5</v>
      </c>
    </row>
    <row r="33" spans="1:31" ht="12.75">
      <c r="A33" s="19">
        <v>30</v>
      </c>
      <c r="B33" s="20" t="s">
        <v>197</v>
      </c>
      <c r="C33" s="20" t="s">
        <v>69</v>
      </c>
      <c r="D33" s="20">
        <v>167</v>
      </c>
      <c r="E33" s="21">
        <v>29</v>
      </c>
      <c r="F33" s="28">
        <v>46</v>
      </c>
      <c r="G33" s="22">
        <v>138</v>
      </c>
      <c r="H33" s="23">
        <f t="shared" si="0"/>
        <v>29</v>
      </c>
      <c r="I33" s="24">
        <f t="shared" si="1"/>
        <v>167</v>
      </c>
      <c r="J33" s="22">
        <v>101</v>
      </c>
      <c r="K33" s="23">
        <f t="shared" si="2"/>
        <v>29</v>
      </c>
      <c r="L33" s="24">
        <f t="shared" si="3"/>
        <v>130</v>
      </c>
      <c r="M33" s="27">
        <f t="shared" si="4"/>
        <v>297</v>
      </c>
      <c r="N33" s="22">
        <v>126</v>
      </c>
      <c r="O33" s="23">
        <f t="shared" si="5"/>
        <v>29</v>
      </c>
      <c r="P33" s="24">
        <f t="shared" si="6"/>
        <v>155</v>
      </c>
      <c r="Q33" s="27">
        <f t="shared" si="7"/>
        <v>452</v>
      </c>
      <c r="R33" s="22">
        <v>131</v>
      </c>
      <c r="S33" s="23">
        <f t="shared" si="8"/>
        <v>29</v>
      </c>
      <c r="T33" s="24">
        <f t="shared" si="9"/>
        <v>160</v>
      </c>
      <c r="U33" s="27">
        <f t="shared" si="10"/>
        <v>612</v>
      </c>
      <c r="V33" s="22">
        <v>138</v>
      </c>
      <c r="W33" s="23">
        <f t="shared" si="11"/>
        <v>29</v>
      </c>
      <c r="X33" s="24">
        <f t="shared" si="12"/>
        <v>167</v>
      </c>
      <c r="Y33" s="27">
        <f t="shared" si="13"/>
        <v>779</v>
      </c>
      <c r="Z33" s="22">
        <v>184</v>
      </c>
      <c r="AA33" s="23">
        <f t="shared" si="14"/>
        <v>29</v>
      </c>
      <c r="AB33" s="24">
        <f t="shared" si="15"/>
        <v>213</v>
      </c>
      <c r="AC33" s="25">
        <f t="shared" si="16"/>
        <v>992</v>
      </c>
      <c r="AD33" s="52">
        <f t="shared" si="20"/>
        <v>818</v>
      </c>
      <c r="AE33" s="26">
        <f t="shared" si="21"/>
        <v>136.33333333333334</v>
      </c>
    </row>
  </sheetData>
  <sheetProtection/>
  <mergeCells count="3">
    <mergeCell ref="A1:B1"/>
    <mergeCell ref="G1:Z1"/>
    <mergeCell ref="AA1:AE1"/>
  </mergeCells>
  <printOptions/>
  <pageMargins left="0.75" right="0.75" top="1" bottom="1" header="0.5" footer="0.5"/>
  <pageSetup horizontalDpi="300" verticalDpi="3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3">
      <selection activeCell="J37" sqref="J37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90" t="s">
        <v>202</v>
      </c>
      <c r="B1" s="89"/>
      <c r="D1" s="91"/>
      <c r="E1" s="89"/>
      <c r="F1" s="89"/>
      <c r="G1" s="92"/>
      <c r="H1" s="92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194</v>
      </c>
      <c r="C4" s="48">
        <v>44</v>
      </c>
      <c r="D4" s="9">
        <v>122</v>
      </c>
      <c r="E4" s="9">
        <v>146</v>
      </c>
      <c r="F4" s="9">
        <v>198</v>
      </c>
      <c r="G4" s="10">
        <f>SUM(D4:F4)</f>
        <v>466</v>
      </c>
      <c r="H4" s="11">
        <f>AVERAGE(D4:F4)</f>
        <v>155.33333333333334</v>
      </c>
    </row>
    <row r="5" spans="1:8" ht="15">
      <c r="A5" s="6">
        <v>2</v>
      </c>
      <c r="B5" s="7" t="s">
        <v>156</v>
      </c>
      <c r="C5" s="48">
        <v>51</v>
      </c>
      <c r="D5" s="9">
        <v>105</v>
      </c>
      <c r="E5" s="9">
        <v>136</v>
      </c>
      <c r="F5" s="9">
        <v>146</v>
      </c>
      <c r="G5" s="10">
        <f>SUM(D5:F5)</f>
        <v>387</v>
      </c>
      <c r="H5" s="11">
        <f>AVERAGE(D5:F5)</f>
        <v>129</v>
      </c>
    </row>
    <row r="6" spans="1:8" ht="15">
      <c r="A6" s="6">
        <v>3</v>
      </c>
      <c r="B6" s="7" t="s">
        <v>167</v>
      </c>
      <c r="C6" s="48">
        <v>64</v>
      </c>
      <c r="D6" s="9">
        <v>137</v>
      </c>
      <c r="E6" s="9">
        <v>132</v>
      </c>
      <c r="F6" s="9">
        <v>107</v>
      </c>
      <c r="G6" s="10">
        <f>SUM(D6:F6)</f>
        <v>376</v>
      </c>
      <c r="H6" s="11">
        <f>AVERAGE(D6:F6)</f>
        <v>125.33333333333333</v>
      </c>
    </row>
    <row r="7" spans="1:8" ht="15">
      <c r="A7" s="6">
        <v>4</v>
      </c>
      <c r="B7" s="7" t="s">
        <v>159</v>
      </c>
      <c r="C7" s="48">
        <v>53</v>
      </c>
      <c r="D7" s="9">
        <v>135</v>
      </c>
      <c r="E7" s="9">
        <v>104</v>
      </c>
      <c r="F7" s="9">
        <v>104</v>
      </c>
      <c r="G7" s="10">
        <f>SUM(D7:F7)</f>
        <v>343</v>
      </c>
      <c r="H7" s="11">
        <f>AVERAGE(D7:F7)</f>
        <v>114.33333333333333</v>
      </c>
    </row>
    <row r="8" spans="1:8" ht="15">
      <c r="A8" s="6">
        <v>5</v>
      </c>
      <c r="B8" s="7" t="s">
        <v>162</v>
      </c>
      <c r="C8" s="48">
        <v>56</v>
      </c>
      <c r="D8" s="9">
        <v>112</v>
      </c>
      <c r="E8" s="9">
        <v>129</v>
      </c>
      <c r="F8" s="9">
        <v>91</v>
      </c>
      <c r="G8" s="10">
        <f>SUM(D8:F8)</f>
        <v>332</v>
      </c>
      <c r="H8" s="11">
        <f>AVERAGE(D8:F8)</f>
        <v>110.66666666666667</v>
      </c>
    </row>
    <row r="11" ht="15">
      <c r="B11" s="2" t="s">
        <v>203</v>
      </c>
    </row>
    <row r="12" ht="15.75" thickBot="1"/>
    <row r="13" spans="1:8" ht="15.75">
      <c r="A13" s="4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9</v>
      </c>
      <c r="H13" s="5" t="s">
        <v>10</v>
      </c>
    </row>
    <row r="14" spans="1:8" ht="15">
      <c r="A14" s="6">
        <v>1</v>
      </c>
      <c r="B14" s="7" t="s">
        <v>189</v>
      </c>
      <c r="C14" s="49">
        <v>48</v>
      </c>
      <c r="D14" s="9">
        <v>152</v>
      </c>
      <c r="E14" s="9">
        <v>187</v>
      </c>
      <c r="F14" s="9">
        <v>184</v>
      </c>
      <c r="G14" s="10">
        <f>SUM(D14:F14)</f>
        <v>523</v>
      </c>
      <c r="H14" s="11">
        <f>AVERAGE(D14:F14)</f>
        <v>174.33333333333334</v>
      </c>
    </row>
    <row r="15" spans="1:8" ht="15">
      <c r="A15" s="6">
        <v>2</v>
      </c>
      <c r="B15" s="7" t="s">
        <v>169</v>
      </c>
      <c r="C15" s="49">
        <v>68</v>
      </c>
      <c r="D15" s="9">
        <v>121</v>
      </c>
      <c r="E15" s="9">
        <v>141</v>
      </c>
      <c r="F15" s="9">
        <v>137</v>
      </c>
      <c r="G15" s="10">
        <f>SUM(D15:F15)</f>
        <v>399</v>
      </c>
      <c r="H15" s="11">
        <f>AVERAGE(D15:F15)</f>
        <v>133</v>
      </c>
    </row>
    <row r="16" spans="1:8" ht="15">
      <c r="A16" s="6">
        <v>3</v>
      </c>
      <c r="B16" s="7" t="s">
        <v>149</v>
      </c>
      <c r="C16" s="49">
        <v>44</v>
      </c>
      <c r="D16" s="9">
        <v>112</v>
      </c>
      <c r="E16" s="9">
        <v>125</v>
      </c>
      <c r="F16" s="9">
        <v>155</v>
      </c>
      <c r="G16" s="10">
        <f>SUM(D16:F16)</f>
        <v>392</v>
      </c>
      <c r="H16" s="11">
        <f>AVERAGE(D16:F16)</f>
        <v>130.66666666666666</v>
      </c>
    </row>
    <row r="17" spans="1:8" ht="15">
      <c r="A17" s="6">
        <v>4</v>
      </c>
      <c r="B17" s="7" t="s">
        <v>197</v>
      </c>
      <c r="C17" s="49">
        <v>46</v>
      </c>
      <c r="D17" s="9">
        <v>138</v>
      </c>
      <c r="E17" s="9">
        <v>101</v>
      </c>
      <c r="F17" s="9">
        <v>126</v>
      </c>
      <c r="G17" s="10">
        <f>SUM(D17:F17)</f>
        <v>365</v>
      </c>
      <c r="H17" s="11">
        <f>AVERAGE(D17:F17)</f>
        <v>121.66666666666667</v>
      </c>
    </row>
    <row r="19" spans="1:8" ht="15">
      <c r="A19" s="90" t="s">
        <v>46</v>
      </c>
      <c r="B19" s="89"/>
      <c r="D19" s="91"/>
      <c r="E19" s="89"/>
      <c r="F19" s="89"/>
      <c r="G19" s="92"/>
      <c r="H19" s="92"/>
    </row>
    <row r="20" ht="15.75" thickBot="1"/>
    <row r="21" spans="1:8" ht="15.75">
      <c r="A21" s="4" t="s">
        <v>0</v>
      </c>
      <c r="B21" s="5" t="s">
        <v>1</v>
      </c>
      <c r="C21" s="5" t="s">
        <v>2</v>
      </c>
      <c r="D21" s="5" t="s">
        <v>3</v>
      </c>
      <c r="E21" s="5" t="s">
        <v>4</v>
      </c>
      <c r="F21" s="5" t="s">
        <v>5</v>
      </c>
      <c r="G21" s="5" t="s">
        <v>9</v>
      </c>
      <c r="H21" s="5" t="s">
        <v>10</v>
      </c>
    </row>
    <row r="22" spans="1:8" ht="15">
      <c r="A22" s="6">
        <v>1</v>
      </c>
      <c r="B22" s="7" t="s">
        <v>165</v>
      </c>
      <c r="C22" s="8">
        <v>58</v>
      </c>
      <c r="D22" s="9">
        <v>192</v>
      </c>
      <c r="E22" s="9">
        <v>173</v>
      </c>
      <c r="F22" s="9">
        <v>158</v>
      </c>
      <c r="G22" s="10">
        <f aca="true" t="shared" si="0" ref="G22:G30">SUM(D22:F22)</f>
        <v>523</v>
      </c>
      <c r="H22" s="11">
        <f aca="true" t="shared" si="1" ref="H22:H30">AVERAGE(D22:F22)</f>
        <v>174.33333333333334</v>
      </c>
    </row>
    <row r="23" spans="1:8" ht="15">
      <c r="A23" s="6">
        <v>2</v>
      </c>
      <c r="B23" s="7" t="s">
        <v>101</v>
      </c>
      <c r="C23" s="8">
        <v>57</v>
      </c>
      <c r="D23" s="9">
        <v>182</v>
      </c>
      <c r="E23" s="9">
        <v>170</v>
      </c>
      <c r="F23" s="9">
        <v>156</v>
      </c>
      <c r="G23" s="10">
        <f t="shared" si="0"/>
        <v>508</v>
      </c>
      <c r="H23" s="11">
        <f t="shared" si="1"/>
        <v>169.33333333333334</v>
      </c>
    </row>
    <row r="24" spans="1:8" ht="15">
      <c r="A24" s="6">
        <v>3</v>
      </c>
      <c r="B24" s="7" t="s">
        <v>184</v>
      </c>
      <c r="C24" s="8">
        <v>45</v>
      </c>
      <c r="D24" s="9">
        <v>165</v>
      </c>
      <c r="E24" s="9">
        <v>145</v>
      </c>
      <c r="F24" s="9">
        <v>190</v>
      </c>
      <c r="G24" s="10">
        <f t="shared" si="0"/>
        <v>500</v>
      </c>
      <c r="H24" s="11">
        <f t="shared" si="1"/>
        <v>166.66666666666666</v>
      </c>
    </row>
    <row r="25" spans="1:8" ht="15">
      <c r="A25" s="6">
        <v>4</v>
      </c>
      <c r="B25" s="7" t="s">
        <v>196</v>
      </c>
      <c r="C25" s="8">
        <v>45</v>
      </c>
      <c r="D25" s="9">
        <v>129</v>
      </c>
      <c r="E25" s="9">
        <v>213</v>
      </c>
      <c r="F25" s="9">
        <v>140</v>
      </c>
      <c r="G25" s="10">
        <f t="shared" si="0"/>
        <v>482</v>
      </c>
      <c r="H25" s="11">
        <f t="shared" si="1"/>
        <v>160.66666666666666</v>
      </c>
    </row>
    <row r="26" spans="1:8" ht="15">
      <c r="A26" s="6">
        <v>5</v>
      </c>
      <c r="B26" s="7" t="s">
        <v>128</v>
      </c>
      <c r="C26" s="8">
        <v>59</v>
      </c>
      <c r="D26" s="9">
        <v>151</v>
      </c>
      <c r="E26" s="9">
        <v>192</v>
      </c>
      <c r="F26" s="9">
        <v>139</v>
      </c>
      <c r="G26" s="10">
        <f t="shared" si="0"/>
        <v>482</v>
      </c>
      <c r="H26" s="11">
        <f t="shared" si="1"/>
        <v>160.66666666666666</v>
      </c>
    </row>
    <row r="27" spans="1:8" ht="15">
      <c r="A27" s="6">
        <v>6</v>
      </c>
      <c r="B27" s="7" t="s">
        <v>151</v>
      </c>
      <c r="C27" s="8">
        <v>46</v>
      </c>
      <c r="D27" s="9">
        <v>147</v>
      </c>
      <c r="E27" s="9">
        <v>144</v>
      </c>
      <c r="F27" s="9">
        <v>170</v>
      </c>
      <c r="G27" s="10">
        <f t="shared" si="0"/>
        <v>461</v>
      </c>
      <c r="H27" s="11">
        <f t="shared" si="1"/>
        <v>153.66666666666666</v>
      </c>
    </row>
    <row r="28" spans="1:8" ht="15">
      <c r="A28" s="6">
        <v>7</v>
      </c>
      <c r="B28" s="7" t="s">
        <v>204</v>
      </c>
      <c r="C28" s="8">
        <v>49</v>
      </c>
      <c r="D28" s="9">
        <v>122</v>
      </c>
      <c r="E28" s="9">
        <v>187</v>
      </c>
      <c r="F28" s="9">
        <v>148</v>
      </c>
      <c r="G28" s="10">
        <f t="shared" si="0"/>
        <v>457</v>
      </c>
      <c r="H28" s="11">
        <f t="shared" si="1"/>
        <v>152.33333333333334</v>
      </c>
    </row>
    <row r="29" spans="1:8" ht="15">
      <c r="A29" s="6">
        <v>8</v>
      </c>
      <c r="B29" s="7" t="s">
        <v>85</v>
      </c>
      <c r="C29" s="8">
        <v>43</v>
      </c>
      <c r="D29" s="9">
        <v>116</v>
      </c>
      <c r="E29" s="9">
        <v>200</v>
      </c>
      <c r="F29" s="9">
        <v>135</v>
      </c>
      <c r="G29" s="10">
        <f t="shared" si="0"/>
        <v>451</v>
      </c>
      <c r="H29" s="11">
        <f t="shared" si="1"/>
        <v>150.33333333333334</v>
      </c>
    </row>
    <row r="30" spans="1:8" ht="15">
      <c r="A30" s="6">
        <v>9</v>
      </c>
      <c r="B30" s="7" t="s">
        <v>103</v>
      </c>
      <c r="C30" s="8">
        <v>59</v>
      </c>
      <c r="D30" s="9">
        <v>131</v>
      </c>
      <c r="E30" s="9">
        <v>143</v>
      </c>
      <c r="F30" s="9">
        <v>151</v>
      </c>
      <c r="G30" s="10">
        <f t="shared" si="0"/>
        <v>425</v>
      </c>
      <c r="H30" s="11">
        <f t="shared" si="1"/>
        <v>141.66666666666666</v>
      </c>
    </row>
  </sheetData>
  <sheetProtection/>
  <mergeCells count="6">
    <mergeCell ref="A1:B1"/>
    <mergeCell ref="D1:F1"/>
    <mergeCell ref="G1:H1"/>
    <mergeCell ref="A19:B19"/>
    <mergeCell ref="D19:F19"/>
    <mergeCell ref="G19:H1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Zeros="0" zoomScalePageLayoutView="0" workbookViewId="0" topLeftCell="A1">
      <selection activeCell="G11" sqref="G11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90" t="s">
        <v>202</v>
      </c>
      <c r="B1" s="89"/>
      <c r="D1" s="91"/>
      <c r="E1" s="89"/>
      <c r="F1" s="89"/>
      <c r="G1" s="92"/>
      <c r="H1" s="92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167</v>
      </c>
      <c r="C4" s="48">
        <v>64</v>
      </c>
      <c r="D4" s="9">
        <v>125</v>
      </c>
      <c r="E4" s="9">
        <v>141</v>
      </c>
      <c r="F4" s="9">
        <v>121</v>
      </c>
      <c r="G4" s="10">
        <f>SUM(D4:F4)</f>
        <v>387</v>
      </c>
      <c r="H4" s="11">
        <f>AVERAGE(D4:F4)</f>
        <v>129</v>
      </c>
    </row>
    <row r="5" spans="1:8" ht="15">
      <c r="A5" s="6">
        <v>2</v>
      </c>
      <c r="B5" s="7" t="s">
        <v>162</v>
      </c>
      <c r="C5" s="48">
        <v>56</v>
      </c>
      <c r="D5" s="9">
        <v>120</v>
      </c>
      <c r="E5" s="9">
        <v>122</v>
      </c>
      <c r="F5" s="9">
        <v>144</v>
      </c>
      <c r="G5" s="10">
        <f>SUM(D5:F5)</f>
        <v>386</v>
      </c>
      <c r="H5" s="11">
        <f>AVERAGE(D5:F5)</f>
        <v>128.66666666666666</v>
      </c>
    </row>
    <row r="6" spans="1:8" ht="15">
      <c r="A6" s="6">
        <v>3</v>
      </c>
      <c r="B6" s="7" t="s">
        <v>156</v>
      </c>
      <c r="C6" s="48">
        <v>51</v>
      </c>
      <c r="D6" s="9">
        <v>116</v>
      </c>
      <c r="E6" s="9">
        <v>123</v>
      </c>
      <c r="F6" s="9">
        <v>135</v>
      </c>
      <c r="G6" s="10">
        <f>SUM(D6:F6)</f>
        <v>374</v>
      </c>
      <c r="H6" s="11">
        <f>AVERAGE(D6:F6)</f>
        <v>124.66666666666667</v>
      </c>
    </row>
    <row r="7" spans="1:8" ht="15">
      <c r="A7" s="6">
        <v>4</v>
      </c>
      <c r="B7" s="7" t="s">
        <v>159</v>
      </c>
      <c r="C7" s="48">
        <v>53</v>
      </c>
      <c r="D7" s="9">
        <v>122</v>
      </c>
      <c r="E7" s="9">
        <v>140</v>
      </c>
      <c r="F7" s="9">
        <v>97</v>
      </c>
      <c r="G7" s="10">
        <f>SUM(D7:F7)</f>
        <v>359</v>
      </c>
      <c r="H7" s="11">
        <f>AVERAGE(D7:F7)</f>
        <v>119.66666666666667</v>
      </c>
    </row>
    <row r="10" ht="15">
      <c r="B10" s="2" t="s">
        <v>203</v>
      </c>
    </row>
    <row r="11" ht="15.75" thickBot="1"/>
    <row r="12" spans="1:8" ht="15.75">
      <c r="A12" s="4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9</v>
      </c>
      <c r="H12" s="5" t="s">
        <v>10</v>
      </c>
    </row>
    <row r="13" spans="1:8" ht="15">
      <c r="A13" s="6">
        <v>1</v>
      </c>
      <c r="B13" s="7" t="s">
        <v>189</v>
      </c>
      <c r="C13" s="49">
        <v>48</v>
      </c>
      <c r="D13" s="9">
        <v>219</v>
      </c>
      <c r="E13" s="9">
        <v>172</v>
      </c>
      <c r="F13" s="9">
        <v>171</v>
      </c>
      <c r="G13" s="10">
        <f>SUM(D13:F13)</f>
        <v>562</v>
      </c>
      <c r="H13" s="11">
        <f>AVERAGE(D13:F13)</f>
        <v>187.33333333333334</v>
      </c>
    </row>
    <row r="14" spans="1:8" ht="15">
      <c r="A14" s="6">
        <v>2</v>
      </c>
      <c r="B14" s="7" t="s">
        <v>169</v>
      </c>
      <c r="C14" s="49">
        <v>68</v>
      </c>
      <c r="D14" s="9">
        <v>185</v>
      </c>
      <c r="E14" s="9">
        <v>148</v>
      </c>
      <c r="F14" s="9">
        <v>122</v>
      </c>
      <c r="G14" s="10">
        <f>SUM(D14:F14)</f>
        <v>455</v>
      </c>
      <c r="H14" s="11">
        <f>AVERAGE(D14:F14)</f>
        <v>151.66666666666666</v>
      </c>
    </row>
    <row r="15" spans="1:8" ht="15">
      <c r="A15" s="6">
        <v>3</v>
      </c>
      <c r="B15" s="7" t="s">
        <v>197</v>
      </c>
      <c r="C15" s="49">
        <v>46</v>
      </c>
      <c r="D15" s="9">
        <v>131</v>
      </c>
      <c r="E15" s="9">
        <v>138</v>
      </c>
      <c r="F15" s="9">
        <v>184</v>
      </c>
      <c r="G15" s="10">
        <f>SUM(D15:F15)</f>
        <v>453</v>
      </c>
      <c r="H15" s="11">
        <f>AVERAGE(D15:F15)</f>
        <v>151</v>
      </c>
    </row>
    <row r="16" spans="1:8" ht="15">
      <c r="A16" s="6">
        <v>4</v>
      </c>
      <c r="B16" s="7" t="s">
        <v>149</v>
      </c>
      <c r="C16" s="49">
        <v>44</v>
      </c>
      <c r="D16" s="9">
        <v>169</v>
      </c>
      <c r="E16" s="9">
        <v>170</v>
      </c>
      <c r="F16" s="9">
        <v>112</v>
      </c>
      <c r="G16" s="10">
        <f>SUM(D16:F16)</f>
        <v>451</v>
      </c>
      <c r="H16" s="11">
        <f>AVERAGE(D16:F16)</f>
        <v>150.33333333333334</v>
      </c>
    </row>
    <row r="18" spans="1:8" ht="15">
      <c r="A18" s="90" t="s">
        <v>46</v>
      </c>
      <c r="B18" s="89"/>
      <c r="D18" s="91"/>
      <c r="E18" s="89"/>
      <c r="F18" s="89"/>
      <c r="G18" s="92"/>
      <c r="H18" s="92"/>
    </row>
    <row r="19" ht="15.75" thickBot="1"/>
    <row r="20" spans="1:8" ht="15.75">
      <c r="A20" s="4" t="s">
        <v>0</v>
      </c>
      <c r="B20" s="5" t="s">
        <v>1</v>
      </c>
      <c r="C20" s="5" t="s">
        <v>2</v>
      </c>
      <c r="D20" s="5" t="s">
        <v>3</v>
      </c>
      <c r="E20" s="5" t="s">
        <v>4</v>
      </c>
      <c r="F20" s="5" t="s">
        <v>5</v>
      </c>
      <c r="G20" s="5" t="s">
        <v>9</v>
      </c>
      <c r="H20" s="5" t="s">
        <v>10</v>
      </c>
    </row>
    <row r="21" spans="1:8" ht="15">
      <c r="A21" s="6">
        <v>1</v>
      </c>
      <c r="B21" s="7" t="s">
        <v>204</v>
      </c>
      <c r="C21" s="8">
        <v>49</v>
      </c>
      <c r="D21" s="9">
        <v>169</v>
      </c>
      <c r="E21" s="9">
        <v>205</v>
      </c>
      <c r="F21" s="9">
        <v>210</v>
      </c>
      <c r="G21" s="10">
        <f aca="true" t="shared" si="0" ref="G21:G26">SUM(D21:F21)</f>
        <v>584</v>
      </c>
      <c r="H21" s="11">
        <f aca="true" t="shared" si="1" ref="H21:H26">AVERAGE(D21:F21)</f>
        <v>194.66666666666666</v>
      </c>
    </row>
    <row r="22" spans="1:8" ht="15">
      <c r="A22" s="6">
        <v>2</v>
      </c>
      <c r="B22" s="7" t="s">
        <v>85</v>
      </c>
      <c r="C22" s="8">
        <v>43</v>
      </c>
      <c r="D22" s="9">
        <v>220</v>
      </c>
      <c r="E22" s="9">
        <v>191</v>
      </c>
      <c r="F22" s="9">
        <v>163</v>
      </c>
      <c r="G22" s="10">
        <f t="shared" si="0"/>
        <v>574</v>
      </c>
      <c r="H22" s="11">
        <f t="shared" si="1"/>
        <v>191.33333333333334</v>
      </c>
    </row>
    <row r="23" spans="1:8" ht="15">
      <c r="A23" s="6">
        <v>3</v>
      </c>
      <c r="B23" s="7" t="s">
        <v>151</v>
      </c>
      <c r="C23" s="8">
        <v>46</v>
      </c>
      <c r="D23" s="9">
        <v>186</v>
      </c>
      <c r="E23" s="9">
        <v>179</v>
      </c>
      <c r="F23" s="9">
        <v>176</v>
      </c>
      <c r="G23" s="10">
        <f t="shared" si="0"/>
        <v>541</v>
      </c>
      <c r="H23" s="11">
        <f t="shared" si="1"/>
        <v>180.33333333333334</v>
      </c>
    </row>
    <row r="24" spans="1:8" ht="15">
      <c r="A24" s="6">
        <v>4</v>
      </c>
      <c r="B24" s="7" t="s">
        <v>128</v>
      </c>
      <c r="C24" s="8">
        <v>59</v>
      </c>
      <c r="D24" s="9">
        <v>162</v>
      </c>
      <c r="E24" s="9">
        <v>140</v>
      </c>
      <c r="F24" s="9">
        <v>206</v>
      </c>
      <c r="G24" s="10">
        <f t="shared" si="0"/>
        <v>508</v>
      </c>
      <c r="H24" s="11">
        <f t="shared" si="1"/>
        <v>169.33333333333334</v>
      </c>
    </row>
    <row r="25" spans="1:8" ht="15">
      <c r="A25" s="6">
        <v>5</v>
      </c>
      <c r="B25" s="7" t="s">
        <v>196</v>
      </c>
      <c r="C25" s="8">
        <v>45</v>
      </c>
      <c r="D25" s="9">
        <v>148</v>
      </c>
      <c r="E25" s="9">
        <v>134</v>
      </c>
      <c r="F25" s="9">
        <v>163</v>
      </c>
      <c r="G25" s="10">
        <f t="shared" si="0"/>
        <v>445</v>
      </c>
      <c r="H25" s="11">
        <f t="shared" si="1"/>
        <v>148.33333333333334</v>
      </c>
    </row>
    <row r="26" spans="1:8" ht="15">
      <c r="A26" s="6">
        <v>6</v>
      </c>
      <c r="B26" s="7" t="s">
        <v>184</v>
      </c>
      <c r="C26" s="8">
        <v>45</v>
      </c>
      <c r="D26" s="9">
        <v>124</v>
      </c>
      <c r="E26" s="9">
        <v>134</v>
      </c>
      <c r="F26" s="9">
        <v>170</v>
      </c>
      <c r="G26" s="10">
        <f t="shared" si="0"/>
        <v>428</v>
      </c>
      <c r="H26" s="11">
        <f t="shared" si="1"/>
        <v>142.66666666666666</v>
      </c>
    </row>
  </sheetData>
  <sheetProtection/>
  <mergeCells count="6">
    <mergeCell ref="A1:B1"/>
    <mergeCell ref="D1:F1"/>
    <mergeCell ref="G1:H1"/>
    <mergeCell ref="A18:B18"/>
    <mergeCell ref="D18:F18"/>
    <mergeCell ref="G18:H1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6"/>
  <sheetViews>
    <sheetView showZeros="0" zoomScalePageLayoutView="0" workbookViewId="0" topLeftCell="A1">
      <selection activeCell="B8" sqref="B8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90" t="s">
        <v>47</v>
      </c>
      <c r="B2" s="89"/>
      <c r="C2" s="2"/>
      <c r="D2" s="91"/>
      <c r="E2" s="91"/>
      <c r="F2" s="89"/>
      <c r="G2" s="89"/>
      <c r="H2" s="92"/>
      <c r="I2" s="92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48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176</v>
      </c>
      <c r="C5" s="8" t="s">
        <v>213</v>
      </c>
      <c r="D5" s="9">
        <v>1230</v>
      </c>
      <c r="E5" s="9">
        <v>214</v>
      </c>
      <c r="F5" s="9">
        <v>153</v>
      </c>
      <c r="G5" s="9">
        <v>178</v>
      </c>
      <c r="H5" s="10">
        <f aca="true" t="shared" si="0" ref="H5:H16">SUM(D5:G5)</f>
        <v>1775</v>
      </c>
      <c r="I5" s="11">
        <f>H5/9</f>
        <v>197.22222222222223</v>
      </c>
    </row>
    <row r="6" spans="1:9" ht="15">
      <c r="A6" s="6">
        <v>2</v>
      </c>
      <c r="B6" s="7" t="s">
        <v>111</v>
      </c>
      <c r="C6" s="8" t="s">
        <v>219</v>
      </c>
      <c r="D6" s="9">
        <v>1105</v>
      </c>
      <c r="E6" s="9">
        <v>176</v>
      </c>
      <c r="F6" s="9">
        <v>246</v>
      </c>
      <c r="G6" s="9">
        <v>214</v>
      </c>
      <c r="H6" s="10">
        <f t="shared" si="0"/>
        <v>1741</v>
      </c>
      <c r="I6" s="11">
        <f aca="true" t="shared" si="1" ref="I6:I16">H6/9</f>
        <v>193.44444444444446</v>
      </c>
    </row>
    <row r="7" spans="1:9" ht="15">
      <c r="A7" s="6">
        <v>3</v>
      </c>
      <c r="B7" s="7" t="s">
        <v>110</v>
      </c>
      <c r="C7" s="8" t="s">
        <v>218</v>
      </c>
      <c r="D7" s="9">
        <v>1112</v>
      </c>
      <c r="E7" s="9">
        <v>169</v>
      </c>
      <c r="F7" s="9">
        <v>219</v>
      </c>
      <c r="G7" s="9">
        <v>221</v>
      </c>
      <c r="H7" s="10">
        <f t="shared" si="0"/>
        <v>1721</v>
      </c>
      <c r="I7" s="11">
        <f t="shared" si="1"/>
        <v>191.22222222222223</v>
      </c>
    </row>
    <row r="8" spans="1:9" ht="15">
      <c r="A8" s="6">
        <v>4</v>
      </c>
      <c r="B8" s="7" t="s">
        <v>117</v>
      </c>
      <c r="C8" s="8" t="s">
        <v>217</v>
      </c>
      <c r="D8" s="9">
        <v>1120</v>
      </c>
      <c r="E8" s="9">
        <v>187</v>
      </c>
      <c r="F8" s="9">
        <v>198</v>
      </c>
      <c r="G8" s="9">
        <v>206</v>
      </c>
      <c r="H8" s="10">
        <f t="shared" si="0"/>
        <v>1711</v>
      </c>
      <c r="I8" s="11">
        <f t="shared" si="1"/>
        <v>190.11111111111111</v>
      </c>
    </row>
    <row r="9" spans="1:10" ht="15">
      <c r="A9" s="6">
        <v>5</v>
      </c>
      <c r="B9" s="7" t="s">
        <v>113</v>
      </c>
      <c r="C9" s="8" t="s">
        <v>214</v>
      </c>
      <c r="D9" s="9">
        <v>1195</v>
      </c>
      <c r="E9" s="9">
        <v>190</v>
      </c>
      <c r="F9" s="9">
        <v>165</v>
      </c>
      <c r="G9" s="9">
        <v>158</v>
      </c>
      <c r="H9" s="10">
        <f t="shared" si="0"/>
        <v>1708</v>
      </c>
      <c r="I9" s="11">
        <f t="shared" si="1"/>
        <v>189.77777777777777</v>
      </c>
      <c r="J9" s="2">
        <v>18</v>
      </c>
    </row>
    <row r="10" spans="1:10" ht="15">
      <c r="A10" s="6">
        <v>6</v>
      </c>
      <c r="B10" s="7" t="s">
        <v>118</v>
      </c>
      <c r="C10" s="8" t="s">
        <v>215</v>
      </c>
      <c r="D10" s="9">
        <v>1158</v>
      </c>
      <c r="E10" s="9">
        <v>197</v>
      </c>
      <c r="F10" s="9">
        <v>170</v>
      </c>
      <c r="G10" s="9">
        <v>175</v>
      </c>
      <c r="H10" s="10">
        <f t="shared" si="0"/>
        <v>1700</v>
      </c>
      <c r="I10" s="11">
        <f t="shared" si="1"/>
        <v>188.88888888888889</v>
      </c>
      <c r="J10" s="2">
        <v>17</v>
      </c>
    </row>
    <row r="11" spans="1:10" ht="15">
      <c r="A11" s="6">
        <v>7</v>
      </c>
      <c r="B11" s="7" t="s">
        <v>112</v>
      </c>
      <c r="C11" s="8" t="s">
        <v>223</v>
      </c>
      <c r="D11" s="9">
        <v>1089</v>
      </c>
      <c r="E11" s="9">
        <v>234</v>
      </c>
      <c r="F11" s="9">
        <v>207</v>
      </c>
      <c r="G11" s="9">
        <v>151</v>
      </c>
      <c r="H11" s="10">
        <f t="shared" si="0"/>
        <v>1681</v>
      </c>
      <c r="I11" s="11">
        <f t="shared" si="1"/>
        <v>186.77777777777777</v>
      </c>
      <c r="J11" s="2">
        <v>16</v>
      </c>
    </row>
    <row r="12" spans="1:10" ht="15">
      <c r="A12" s="6">
        <v>8</v>
      </c>
      <c r="B12" s="7" t="s">
        <v>115</v>
      </c>
      <c r="C12" s="8" t="s">
        <v>221</v>
      </c>
      <c r="D12" s="9">
        <v>1097</v>
      </c>
      <c r="E12" s="9">
        <v>170</v>
      </c>
      <c r="F12" s="9">
        <v>190</v>
      </c>
      <c r="G12" s="9">
        <v>203</v>
      </c>
      <c r="H12" s="10">
        <f t="shared" si="0"/>
        <v>1660</v>
      </c>
      <c r="I12" s="11">
        <f t="shared" si="1"/>
        <v>184.44444444444446</v>
      </c>
      <c r="J12" s="2">
        <v>15</v>
      </c>
    </row>
    <row r="13" spans="1:10" ht="15">
      <c r="A13" s="6">
        <v>9</v>
      </c>
      <c r="B13" s="7" t="s">
        <v>90</v>
      </c>
      <c r="C13" s="8" t="s">
        <v>220</v>
      </c>
      <c r="D13" s="9">
        <v>1102</v>
      </c>
      <c r="E13" s="9">
        <v>183</v>
      </c>
      <c r="F13" s="9">
        <v>165</v>
      </c>
      <c r="G13" s="9">
        <v>208</v>
      </c>
      <c r="H13" s="10">
        <f t="shared" si="0"/>
        <v>1658</v>
      </c>
      <c r="I13" s="11">
        <f t="shared" si="1"/>
        <v>184.22222222222223</v>
      </c>
      <c r="J13" s="2">
        <v>14</v>
      </c>
    </row>
    <row r="14" spans="1:10" ht="15">
      <c r="A14" s="6">
        <v>10</v>
      </c>
      <c r="B14" s="7" t="s">
        <v>189</v>
      </c>
      <c r="C14" s="8" t="s">
        <v>224</v>
      </c>
      <c r="D14" s="9">
        <v>1085</v>
      </c>
      <c r="E14" s="9">
        <v>156</v>
      </c>
      <c r="F14" s="9">
        <v>144</v>
      </c>
      <c r="G14" s="9">
        <v>242</v>
      </c>
      <c r="H14" s="10">
        <f t="shared" si="0"/>
        <v>1627</v>
      </c>
      <c r="I14" s="11">
        <f t="shared" si="1"/>
        <v>180.77777777777777</v>
      </c>
      <c r="J14" s="2">
        <v>13</v>
      </c>
    </row>
    <row r="15" spans="1:10" ht="15">
      <c r="A15" s="6">
        <v>11</v>
      </c>
      <c r="B15" s="7" t="s">
        <v>116</v>
      </c>
      <c r="C15" s="8" t="s">
        <v>216</v>
      </c>
      <c r="D15" s="9">
        <v>1131</v>
      </c>
      <c r="E15" s="9">
        <v>155</v>
      </c>
      <c r="F15" s="9">
        <v>168</v>
      </c>
      <c r="G15" s="9">
        <v>155</v>
      </c>
      <c r="H15" s="10">
        <f t="shared" si="0"/>
        <v>1609</v>
      </c>
      <c r="I15" s="11">
        <f t="shared" si="1"/>
        <v>178.77777777777777</v>
      </c>
      <c r="J15" s="2">
        <v>12</v>
      </c>
    </row>
    <row r="16" spans="1:10" ht="15">
      <c r="A16" s="6">
        <v>12</v>
      </c>
      <c r="B16" s="7" t="s">
        <v>119</v>
      </c>
      <c r="C16" s="8" t="s">
        <v>222</v>
      </c>
      <c r="D16" s="9">
        <v>1096</v>
      </c>
      <c r="E16" s="9">
        <v>180</v>
      </c>
      <c r="F16" s="9">
        <v>146</v>
      </c>
      <c r="G16" s="9">
        <v>168</v>
      </c>
      <c r="H16" s="10">
        <f t="shared" si="0"/>
        <v>1590</v>
      </c>
      <c r="I16" s="11">
        <f t="shared" si="1"/>
        <v>176.66666666666666</v>
      </c>
      <c r="J16" s="2">
        <v>11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8"/>
  <sheetViews>
    <sheetView showZeros="0" zoomScalePageLayoutView="0" workbookViewId="0" topLeftCell="A1">
      <selection activeCell="H5" sqref="B5:H8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90" t="s">
        <v>49</v>
      </c>
      <c r="B2" s="89"/>
      <c r="C2" s="2"/>
      <c r="D2" s="91"/>
      <c r="E2" s="91"/>
      <c r="F2" s="89"/>
      <c r="G2" s="89"/>
      <c r="H2" s="92"/>
      <c r="I2" s="92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48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134</v>
      </c>
      <c r="C5" s="50" t="s">
        <v>226</v>
      </c>
      <c r="D5" s="9">
        <v>1043</v>
      </c>
      <c r="E5" s="9">
        <v>201</v>
      </c>
      <c r="F5" s="9">
        <v>201</v>
      </c>
      <c r="G5" s="9">
        <v>151</v>
      </c>
      <c r="H5" s="10">
        <f>SUM(D5:G5)</f>
        <v>1596</v>
      </c>
      <c r="I5" s="11">
        <f>H5/9</f>
        <v>177.33333333333334</v>
      </c>
    </row>
    <row r="6" spans="1:9" ht="15">
      <c r="A6" s="6">
        <v>2</v>
      </c>
      <c r="B6" s="7" t="s">
        <v>126</v>
      </c>
      <c r="C6" s="50" t="s">
        <v>227</v>
      </c>
      <c r="D6" s="9">
        <v>1034</v>
      </c>
      <c r="E6" s="9">
        <v>209</v>
      </c>
      <c r="F6" s="9">
        <v>157</v>
      </c>
      <c r="G6" s="9">
        <v>180</v>
      </c>
      <c r="H6" s="10">
        <f>SUM(D6:G6)</f>
        <v>1580</v>
      </c>
      <c r="I6" s="11">
        <f>H6/9</f>
        <v>175.55555555555554</v>
      </c>
    </row>
    <row r="7" spans="1:9" ht="15">
      <c r="A7" s="6">
        <v>3</v>
      </c>
      <c r="B7" s="7" t="s">
        <v>130</v>
      </c>
      <c r="C7" s="50" t="s">
        <v>225</v>
      </c>
      <c r="D7" s="9">
        <v>1050</v>
      </c>
      <c r="E7" s="9">
        <v>193</v>
      </c>
      <c r="F7" s="9">
        <v>167</v>
      </c>
      <c r="G7" s="9">
        <v>161</v>
      </c>
      <c r="H7" s="10">
        <f>SUM(D7:G7)</f>
        <v>1571</v>
      </c>
      <c r="I7" s="11">
        <f>H7/9</f>
        <v>174.55555555555554</v>
      </c>
    </row>
    <row r="8" spans="1:9" ht="15">
      <c r="A8" s="6">
        <v>4</v>
      </c>
      <c r="B8" s="7" t="s">
        <v>128</v>
      </c>
      <c r="C8" s="50" t="s">
        <v>228</v>
      </c>
      <c r="D8" s="9">
        <v>990</v>
      </c>
      <c r="E8" s="9">
        <v>193</v>
      </c>
      <c r="F8" s="9">
        <v>170</v>
      </c>
      <c r="G8" s="9">
        <v>167</v>
      </c>
      <c r="H8" s="10">
        <f>SUM(D8:G8)</f>
        <v>1520</v>
      </c>
      <c r="I8" s="11">
        <f>H8/9</f>
        <v>168.88888888888889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R4" sqref="B4:R11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4.8515625" style="15" customWidth="1"/>
    <col min="7" max="7" width="5.28125" style="15" bestFit="1" customWidth="1"/>
    <col min="8" max="8" width="5.140625" style="15" bestFit="1" customWidth="1"/>
    <col min="9" max="9" width="7.00390625" style="15" bestFit="1" customWidth="1"/>
    <col min="10" max="10" width="7.00390625" style="15" customWidth="1"/>
    <col min="11" max="11" width="7.00390625" style="15" bestFit="1" customWidth="1"/>
    <col min="12" max="12" width="5.140625" style="15" bestFit="1" customWidth="1"/>
    <col min="13" max="13" width="7.00390625" style="15" bestFit="1" customWidth="1"/>
    <col min="14" max="14" width="8.00390625" style="15" customWidth="1"/>
    <col min="15" max="15" width="7.00390625" style="15" bestFit="1" customWidth="1"/>
    <col min="16" max="16" width="5.140625" style="15" bestFit="1" customWidth="1"/>
    <col min="17" max="17" width="7.00390625" style="15" bestFit="1" customWidth="1"/>
    <col min="18" max="18" width="7.28125" style="15" customWidth="1"/>
    <col min="19" max="19" width="7.00390625" style="15" bestFit="1" customWidth="1"/>
    <col min="20" max="22" width="7.00390625" style="15" customWidth="1"/>
    <col min="23" max="23" width="7.00390625" style="15" bestFit="1" customWidth="1"/>
    <col min="24" max="26" width="7.00390625" style="15" customWidth="1"/>
    <col min="27" max="27" width="7.00390625" style="15" bestFit="1" customWidth="1"/>
    <col min="28" max="29" width="7.00390625" style="15" customWidth="1"/>
    <col min="30" max="30" width="5.00390625" style="15" bestFit="1" customWidth="1"/>
    <col min="31" max="31" width="7.28125" style="15" bestFit="1" customWidth="1"/>
    <col min="32" max="16384" width="9.140625" style="15" customWidth="1"/>
  </cols>
  <sheetData>
    <row r="1" spans="1:31" ht="13.5">
      <c r="A1" s="93" t="s">
        <v>13</v>
      </c>
      <c r="B1" s="94"/>
      <c r="C1" s="14"/>
      <c r="D1" s="14"/>
      <c r="G1" s="95"/>
      <c r="H1" s="95"/>
      <c r="I1" s="95"/>
      <c r="J1" s="95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6"/>
      <c r="AC1" s="89"/>
      <c r="AD1" s="89"/>
      <c r="AE1" s="89"/>
    </row>
    <row r="2" ht="13.5" thickBot="1"/>
    <row r="3" spans="1:20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50</v>
      </c>
      <c r="G3" s="17" t="s">
        <v>3</v>
      </c>
      <c r="H3" s="17" t="s">
        <v>14</v>
      </c>
      <c r="I3" s="17" t="s">
        <v>15</v>
      </c>
      <c r="J3" s="17" t="s">
        <v>51</v>
      </c>
      <c r="K3" s="17" t="s">
        <v>4</v>
      </c>
      <c r="L3" s="17" t="s">
        <v>14</v>
      </c>
      <c r="M3" s="17" t="s">
        <v>16</v>
      </c>
      <c r="N3" s="17" t="s">
        <v>52</v>
      </c>
      <c r="O3" s="17" t="s">
        <v>5</v>
      </c>
      <c r="P3" s="17" t="s">
        <v>14</v>
      </c>
      <c r="Q3" s="17" t="s">
        <v>18</v>
      </c>
      <c r="R3" s="53" t="s">
        <v>53</v>
      </c>
      <c r="S3" s="17" t="s">
        <v>54</v>
      </c>
      <c r="T3" s="55" t="s">
        <v>10</v>
      </c>
    </row>
    <row r="4" spans="1:20" ht="12.75">
      <c r="A4" s="19">
        <v>1</v>
      </c>
      <c r="B4" s="20" t="s">
        <v>162</v>
      </c>
      <c r="C4" s="20">
        <v>97</v>
      </c>
      <c r="D4" s="21">
        <v>92</v>
      </c>
      <c r="E4" s="28" t="s">
        <v>230</v>
      </c>
      <c r="F4" s="28">
        <v>1270</v>
      </c>
      <c r="G4" s="22">
        <v>143</v>
      </c>
      <c r="H4" s="23">
        <f aca="true" t="shared" si="0" ref="H4:H11">D4</f>
        <v>92</v>
      </c>
      <c r="I4" s="51">
        <f aca="true" t="shared" si="1" ref="I4:I11">SUM(G4:H4)</f>
        <v>235</v>
      </c>
      <c r="J4" s="24">
        <f aca="true" t="shared" si="2" ref="J4:J11">F4+I4</f>
        <v>1505</v>
      </c>
      <c r="K4" s="22">
        <v>127</v>
      </c>
      <c r="L4" s="23">
        <f aca="true" t="shared" si="3" ref="L4:L11">D4</f>
        <v>92</v>
      </c>
      <c r="M4" s="24">
        <f aca="true" t="shared" si="4" ref="M4:M11">SUM(K4:L4)</f>
        <v>219</v>
      </c>
      <c r="N4" s="27">
        <f aca="true" t="shared" si="5" ref="N4:N11">J4+M4</f>
        <v>1724</v>
      </c>
      <c r="O4" s="22">
        <v>141</v>
      </c>
      <c r="P4" s="23">
        <f aca="true" t="shared" si="6" ref="P4:P11">D4</f>
        <v>92</v>
      </c>
      <c r="Q4" s="24">
        <f aca="true" t="shared" si="7" ref="Q4:Q11">SUM(O4:P4)</f>
        <v>233</v>
      </c>
      <c r="R4" s="54">
        <f aca="true" t="shared" si="8" ref="R4:R11">N4+Q4</f>
        <v>1957</v>
      </c>
      <c r="S4" s="57">
        <f>'2nd Rd Hdcp'!R4-('2nd Rd Hdcp'!P4*9)</f>
        <v>1129</v>
      </c>
      <c r="T4" s="56">
        <f>S4/9</f>
        <v>125.44444444444444</v>
      </c>
    </row>
    <row r="5" spans="1:20" ht="12.75">
      <c r="A5" s="19">
        <v>2</v>
      </c>
      <c r="B5" s="20" t="s">
        <v>171</v>
      </c>
      <c r="C5" s="20">
        <v>101</v>
      </c>
      <c r="D5" s="21">
        <v>89</v>
      </c>
      <c r="E5" s="28" t="s">
        <v>229</v>
      </c>
      <c r="F5" s="28">
        <v>1272</v>
      </c>
      <c r="G5" s="22">
        <v>92</v>
      </c>
      <c r="H5" s="23">
        <f t="shared" si="0"/>
        <v>89</v>
      </c>
      <c r="I5" s="51">
        <f t="shared" si="1"/>
        <v>181</v>
      </c>
      <c r="J5" s="24">
        <f t="shared" si="2"/>
        <v>1453</v>
      </c>
      <c r="K5" s="22">
        <v>121</v>
      </c>
      <c r="L5" s="23">
        <f t="shared" si="3"/>
        <v>89</v>
      </c>
      <c r="M5" s="24">
        <f t="shared" si="4"/>
        <v>210</v>
      </c>
      <c r="N5" s="27">
        <f t="shared" si="5"/>
        <v>1663</v>
      </c>
      <c r="O5" s="22">
        <v>161</v>
      </c>
      <c r="P5" s="23">
        <f t="shared" si="6"/>
        <v>89</v>
      </c>
      <c r="Q5" s="24">
        <f t="shared" si="7"/>
        <v>250</v>
      </c>
      <c r="R5" s="54">
        <f t="shared" si="8"/>
        <v>1913</v>
      </c>
      <c r="S5" s="57">
        <f>'2nd Rd Hdcp'!R5-('2nd Rd Hdcp'!P5*9)</f>
        <v>1112</v>
      </c>
      <c r="T5" s="56">
        <f aca="true" t="shared" si="9" ref="T5:T11">S5/9</f>
        <v>123.55555555555556</v>
      </c>
    </row>
    <row r="6" spans="1:20" ht="12.75">
      <c r="A6" s="19">
        <v>3</v>
      </c>
      <c r="B6" s="20" t="s">
        <v>165</v>
      </c>
      <c r="C6" s="20">
        <v>171</v>
      </c>
      <c r="D6" s="21">
        <v>26</v>
      </c>
      <c r="E6" s="28" t="s">
        <v>233</v>
      </c>
      <c r="F6" s="28">
        <v>1242</v>
      </c>
      <c r="G6" s="22">
        <v>183</v>
      </c>
      <c r="H6" s="23">
        <f t="shared" si="0"/>
        <v>26</v>
      </c>
      <c r="I6" s="51">
        <f t="shared" si="1"/>
        <v>209</v>
      </c>
      <c r="J6" s="24">
        <f t="shared" si="2"/>
        <v>1451</v>
      </c>
      <c r="K6" s="22">
        <v>186</v>
      </c>
      <c r="L6" s="23">
        <f t="shared" si="3"/>
        <v>26</v>
      </c>
      <c r="M6" s="24">
        <f t="shared" si="4"/>
        <v>212</v>
      </c>
      <c r="N6" s="27">
        <f t="shared" si="5"/>
        <v>1663</v>
      </c>
      <c r="O6" s="22">
        <v>177</v>
      </c>
      <c r="P6" s="23">
        <f t="shared" si="6"/>
        <v>26</v>
      </c>
      <c r="Q6" s="24">
        <f t="shared" si="7"/>
        <v>203</v>
      </c>
      <c r="R6" s="54">
        <f t="shared" si="8"/>
        <v>1866</v>
      </c>
      <c r="S6" s="57">
        <f>'2nd Rd Hdcp'!R6-('2nd Rd Hdcp'!P6*9)</f>
        <v>1632</v>
      </c>
      <c r="T6" s="56">
        <f t="shared" si="9"/>
        <v>181.33333333333334</v>
      </c>
    </row>
    <row r="7" spans="1:20" ht="12.75">
      <c r="A7" s="19">
        <v>4</v>
      </c>
      <c r="B7" s="20" t="s">
        <v>163</v>
      </c>
      <c r="C7" s="20">
        <v>116</v>
      </c>
      <c r="D7" s="21">
        <v>75</v>
      </c>
      <c r="E7" s="28" t="s">
        <v>232</v>
      </c>
      <c r="F7" s="28">
        <v>1249</v>
      </c>
      <c r="G7" s="22">
        <v>145</v>
      </c>
      <c r="H7" s="23">
        <f t="shared" si="0"/>
        <v>75</v>
      </c>
      <c r="I7" s="51">
        <f t="shared" si="1"/>
        <v>220</v>
      </c>
      <c r="J7" s="24">
        <f t="shared" si="2"/>
        <v>1469</v>
      </c>
      <c r="K7" s="22">
        <v>94</v>
      </c>
      <c r="L7" s="23">
        <f t="shared" si="3"/>
        <v>75</v>
      </c>
      <c r="M7" s="24">
        <f t="shared" si="4"/>
        <v>169</v>
      </c>
      <c r="N7" s="27">
        <f t="shared" si="5"/>
        <v>1638</v>
      </c>
      <c r="O7" s="22">
        <v>143</v>
      </c>
      <c r="P7" s="23">
        <f t="shared" si="6"/>
        <v>75</v>
      </c>
      <c r="Q7" s="24">
        <f t="shared" si="7"/>
        <v>218</v>
      </c>
      <c r="R7" s="54">
        <f t="shared" si="8"/>
        <v>1856</v>
      </c>
      <c r="S7" s="57">
        <f>'2nd Rd Hdcp'!R7-('2nd Rd Hdcp'!P7*9)</f>
        <v>1181</v>
      </c>
      <c r="T7" s="56">
        <f t="shared" si="9"/>
        <v>131.22222222222223</v>
      </c>
    </row>
    <row r="8" spans="1:21" ht="12.75">
      <c r="A8" s="19">
        <v>5</v>
      </c>
      <c r="B8" s="20" t="s">
        <v>153</v>
      </c>
      <c r="C8" s="20">
        <v>165</v>
      </c>
      <c r="D8" s="21">
        <v>31</v>
      </c>
      <c r="E8" s="28" t="s">
        <v>234</v>
      </c>
      <c r="F8" s="28">
        <v>1238</v>
      </c>
      <c r="G8" s="22">
        <v>192</v>
      </c>
      <c r="H8" s="23">
        <f t="shared" si="0"/>
        <v>31</v>
      </c>
      <c r="I8" s="51">
        <f t="shared" si="1"/>
        <v>223</v>
      </c>
      <c r="J8" s="24">
        <f t="shared" si="2"/>
        <v>1461</v>
      </c>
      <c r="K8" s="22">
        <v>159</v>
      </c>
      <c r="L8" s="23">
        <f t="shared" si="3"/>
        <v>31</v>
      </c>
      <c r="M8" s="24">
        <f t="shared" si="4"/>
        <v>190</v>
      </c>
      <c r="N8" s="27">
        <f t="shared" si="5"/>
        <v>1651</v>
      </c>
      <c r="O8" s="22">
        <v>162</v>
      </c>
      <c r="P8" s="23">
        <f t="shared" si="6"/>
        <v>31</v>
      </c>
      <c r="Q8" s="24">
        <f t="shared" si="7"/>
        <v>193</v>
      </c>
      <c r="R8" s="54">
        <f t="shared" si="8"/>
        <v>1844</v>
      </c>
      <c r="S8" s="57">
        <f>'2nd Rd Hdcp'!R8-('2nd Rd Hdcp'!P8*9)</f>
        <v>1565</v>
      </c>
      <c r="T8" s="56">
        <f t="shared" si="9"/>
        <v>173.88888888888889</v>
      </c>
      <c r="U8" s="15">
        <v>18</v>
      </c>
    </row>
    <row r="9" spans="1:21" ht="12.75">
      <c r="A9" s="19">
        <v>6</v>
      </c>
      <c r="B9" s="20" t="s">
        <v>157</v>
      </c>
      <c r="C9" s="20">
        <v>149</v>
      </c>
      <c r="D9" s="21">
        <v>45</v>
      </c>
      <c r="E9" s="28" t="s">
        <v>235</v>
      </c>
      <c r="F9" s="28">
        <v>1211</v>
      </c>
      <c r="G9" s="22">
        <v>177</v>
      </c>
      <c r="H9" s="23">
        <f t="shared" si="0"/>
        <v>45</v>
      </c>
      <c r="I9" s="51">
        <f t="shared" si="1"/>
        <v>222</v>
      </c>
      <c r="J9" s="24">
        <f t="shared" si="2"/>
        <v>1433</v>
      </c>
      <c r="K9" s="22">
        <v>156</v>
      </c>
      <c r="L9" s="23">
        <f t="shared" si="3"/>
        <v>45</v>
      </c>
      <c r="M9" s="24">
        <f t="shared" si="4"/>
        <v>201</v>
      </c>
      <c r="N9" s="27">
        <f t="shared" si="5"/>
        <v>1634</v>
      </c>
      <c r="O9" s="22">
        <v>149</v>
      </c>
      <c r="P9" s="23">
        <f t="shared" si="6"/>
        <v>45</v>
      </c>
      <c r="Q9" s="24">
        <f t="shared" si="7"/>
        <v>194</v>
      </c>
      <c r="R9" s="54">
        <f t="shared" si="8"/>
        <v>1828</v>
      </c>
      <c r="S9" s="57">
        <f>'2nd Rd Hdcp'!R9-('2nd Rd Hdcp'!P9*9)</f>
        <v>1423</v>
      </c>
      <c r="T9" s="56">
        <f t="shared" si="9"/>
        <v>158.11111111111111</v>
      </c>
      <c r="U9" s="15">
        <v>16</v>
      </c>
    </row>
    <row r="10" spans="1:21" ht="12.75">
      <c r="A10" s="19">
        <v>7</v>
      </c>
      <c r="B10" s="20" t="s">
        <v>168</v>
      </c>
      <c r="C10" s="20">
        <v>155</v>
      </c>
      <c r="D10" s="21">
        <v>40</v>
      </c>
      <c r="E10" s="28" t="s">
        <v>231</v>
      </c>
      <c r="F10" s="28">
        <v>1261</v>
      </c>
      <c r="G10" s="22">
        <v>144</v>
      </c>
      <c r="H10" s="23">
        <f t="shared" si="0"/>
        <v>40</v>
      </c>
      <c r="I10" s="51">
        <f t="shared" si="1"/>
        <v>184</v>
      </c>
      <c r="J10" s="24">
        <f t="shared" si="2"/>
        <v>1445</v>
      </c>
      <c r="K10" s="22">
        <v>145</v>
      </c>
      <c r="L10" s="23">
        <f t="shared" si="3"/>
        <v>40</v>
      </c>
      <c r="M10" s="24">
        <f t="shared" si="4"/>
        <v>185</v>
      </c>
      <c r="N10" s="27">
        <f t="shared" si="5"/>
        <v>1630</v>
      </c>
      <c r="O10" s="22">
        <v>130</v>
      </c>
      <c r="P10" s="23">
        <f t="shared" si="6"/>
        <v>40</v>
      </c>
      <c r="Q10" s="24">
        <f t="shared" si="7"/>
        <v>170</v>
      </c>
      <c r="R10" s="54">
        <f t="shared" si="8"/>
        <v>1800</v>
      </c>
      <c r="S10" s="57">
        <f>'2nd Rd Hdcp'!R10-('2nd Rd Hdcp'!P10*9)</f>
        <v>1440</v>
      </c>
      <c r="T10" s="56">
        <f t="shared" si="9"/>
        <v>160</v>
      </c>
      <c r="U10" s="15">
        <v>14</v>
      </c>
    </row>
    <row r="11" spans="1:21" ht="12.75">
      <c r="A11" s="19">
        <v>8</v>
      </c>
      <c r="B11" s="20" t="s">
        <v>170</v>
      </c>
      <c r="C11" s="20">
        <v>105</v>
      </c>
      <c r="D11" s="21">
        <v>85</v>
      </c>
      <c r="E11" s="28" t="s">
        <v>236</v>
      </c>
      <c r="F11" s="28">
        <v>1197</v>
      </c>
      <c r="G11" s="22">
        <v>111</v>
      </c>
      <c r="H11" s="23">
        <f t="shared" si="0"/>
        <v>85</v>
      </c>
      <c r="I11" s="51">
        <f t="shared" si="1"/>
        <v>196</v>
      </c>
      <c r="J11" s="24">
        <f t="shared" si="2"/>
        <v>1393</v>
      </c>
      <c r="K11" s="22">
        <v>125</v>
      </c>
      <c r="L11" s="23">
        <f t="shared" si="3"/>
        <v>85</v>
      </c>
      <c r="M11" s="24">
        <f t="shared" si="4"/>
        <v>210</v>
      </c>
      <c r="N11" s="27">
        <f t="shared" si="5"/>
        <v>1603</v>
      </c>
      <c r="O11" s="22">
        <v>102</v>
      </c>
      <c r="P11" s="23">
        <f t="shared" si="6"/>
        <v>85</v>
      </c>
      <c r="Q11" s="24">
        <f t="shared" si="7"/>
        <v>187</v>
      </c>
      <c r="R11" s="54">
        <f t="shared" si="8"/>
        <v>1790</v>
      </c>
      <c r="S11" s="57">
        <f>'2nd Rd Hdcp'!R11-('2nd Rd Hdcp'!P11*9)</f>
        <v>1025</v>
      </c>
      <c r="T11" s="56">
        <f t="shared" si="9"/>
        <v>113.88888888888889</v>
      </c>
      <c r="U11" s="15">
        <v>12</v>
      </c>
    </row>
  </sheetData>
  <sheetProtection/>
  <mergeCells count="3">
    <mergeCell ref="A1:B1"/>
    <mergeCell ref="G1:AA1"/>
    <mergeCell ref="AB1:AE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Christopher James Tuskowski</cp:lastModifiedBy>
  <cp:lastPrinted>2023-10-22T20:00:01Z</cp:lastPrinted>
  <dcterms:created xsi:type="dcterms:W3CDTF">2010-09-08T14:50:21Z</dcterms:created>
  <dcterms:modified xsi:type="dcterms:W3CDTF">2023-10-23T22:05:26Z</dcterms:modified>
  <cp:category/>
  <cp:version/>
  <cp:contentType/>
  <cp:contentStatus/>
</cp:coreProperties>
</file>